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michelingroup.sharepoint.com/sites/TheATeam/Shared Documents/Shares/UK SIP/2024/Simulator/"/>
    </mc:Choice>
  </mc:AlternateContent>
  <xr:revisionPtr revIDLastSave="122" documentId="8_{99AA2E66-904E-471B-A3EF-590EE4230BDB}" xr6:coauthVersionLast="47" xr6:coauthVersionMax="47" xr10:uidLastSave="{57A8B1DC-9AE9-4715-B1EB-818416A78FD3}"/>
  <bookViews>
    <workbookView xWindow="-110" yWindow="-110" windowWidth="19420" windowHeight="10300" xr2:uid="{00000000-000D-0000-FFFF-FFFF00000000}"/>
  </bookViews>
  <sheets>
    <sheet name="Simulator 2024" sheetId="1" r:id="rId1"/>
    <sheet name="table" sheetId="4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F14" i="1" l="1"/>
  <c r="B22" i="1" l="1"/>
  <c r="G2" i="4"/>
  <c r="D7" i="4" s="1"/>
  <c r="E7" i="4" s="1"/>
  <c r="G11" i="1"/>
  <c r="H11" i="1" l="1"/>
  <c r="D9" i="4"/>
  <c r="E9" i="4" s="1"/>
  <c r="D8" i="4"/>
  <c r="E8" i="4" s="1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F19" i="1" l="1"/>
  <c r="B48" i="4"/>
  <c r="B49" i="4"/>
  <c r="B50" i="4"/>
  <c r="B51" i="4"/>
  <c r="B52" i="4"/>
  <c r="B53" i="4"/>
  <c r="B54" i="4"/>
  <c r="B55" i="4"/>
  <c r="B56" i="4"/>
  <c r="G21" i="1" l="1"/>
  <c r="G19" i="1"/>
  <c r="H19" i="1" s="1"/>
  <c r="D15" i="4"/>
  <c r="E15" i="4" s="1"/>
  <c r="D58" i="4"/>
  <c r="E58" i="4" s="1"/>
  <c r="D62" i="4"/>
  <c r="D66" i="4"/>
  <c r="D69" i="4"/>
  <c r="D73" i="4"/>
  <c r="D76" i="4"/>
  <c r="D80" i="4"/>
  <c r="D83" i="4"/>
  <c r="D86" i="4"/>
  <c r="D64" i="4"/>
  <c r="D71" i="4"/>
  <c r="D78" i="4"/>
  <c r="D61" i="4"/>
  <c r="D72" i="4"/>
  <c r="D79" i="4"/>
  <c r="D85" i="4"/>
  <c r="D59" i="4"/>
  <c r="E59" i="4" s="1"/>
  <c r="D63" i="4"/>
  <c r="D70" i="4"/>
  <c r="D74" i="4"/>
  <c r="D77" i="4"/>
  <c r="D84" i="4"/>
  <c r="D60" i="4"/>
  <c r="D67" i="4"/>
  <c r="D81" i="4"/>
  <c r="D57" i="4"/>
  <c r="E57" i="4" s="1"/>
  <c r="D65" i="4"/>
  <c r="D68" i="4"/>
  <c r="D75" i="4"/>
  <c r="D82" i="4"/>
  <c r="D11" i="4"/>
  <c r="E11" i="4" s="1"/>
  <c r="D54" i="4"/>
  <c r="E54" i="4" s="1"/>
  <c r="D38" i="4"/>
  <c r="E38" i="4" s="1"/>
  <c r="D29" i="4"/>
  <c r="E29" i="4" s="1"/>
  <c r="D37" i="4"/>
  <c r="E37" i="4" s="1"/>
  <c r="D21" i="4"/>
  <c r="E21" i="4" s="1"/>
  <c r="D26" i="4"/>
  <c r="E26" i="4" s="1"/>
  <c r="D35" i="4"/>
  <c r="E35" i="4" s="1"/>
  <c r="D30" i="4"/>
  <c r="E30" i="4" s="1"/>
  <c r="D20" i="4"/>
  <c r="E20" i="4" s="1"/>
  <c r="D41" i="4"/>
  <c r="E41" i="4" s="1"/>
  <c r="D43" i="4"/>
  <c r="E43" i="4" s="1"/>
  <c r="D33" i="4"/>
  <c r="E33" i="4" s="1"/>
  <c r="D46" i="4"/>
  <c r="E46" i="4" s="1"/>
  <c r="D56" i="4"/>
  <c r="E56" i="4" s="1"/>
  <c r="D16" i="4"/>
  <c r="E16" i="4" s="1"/>
  <c r="D39" i="4"/>
  <c r="E39" i="4" s="1"/>
  <c r="D24" i="4"/>
  <c r="E24" i="4" s="1"/>
  <c r="D36" i="4"/>
  <c r="E36" i="4" s="1"/>
  <c r="D50" i="4"/>
  <c r="E50" i="4" s="1"/>
  <c r="D31" i="4"/>
  <c r="E31" i="4" s="1"/>
  <c r="D22" i="4"/>
  <c r="E22" i="4" s="1"/>
  <c r="D10" i="4"/>
  <c r="E10" i="4" s="1"/>
  <c r="D14" i="4"/>
  <c r="E14" i="4" s="1"/>
  <c r="D42" i="4"/>
  <c r="E42" i="4" s="1"/>
  <c r="D25" i="4"/>
  <c r="E25" i="4" s="1"/>
  <c r="D55" i="4"/>
  <c r="E55" i="4" s="1"/>
  <c r="D45" i="4"/>
  <c r="E45" i="4" s="1"/>
  <c r="D51" i="4"/>
  <c r="E51" i="4" s="1"/>
  <c r="D53" i="4"/>
  <c r="E53" i="4" s="1"/>
  <c r="D34" i="4"/>
  <c r="E34" i="4" s="1"/>
  <c r="D17" i="4"/>
  <c r="E17" i="4" s="1"/>
  <c r="D47" i="4"/>
  <c r="E47" i="4" s="1"/>
  <c r="D13" i="4"/>
  <c r="E13" i="4" s="1"/>
  <c r="D18" i="4"/>
  <c r="E18" i="4" s="1"/>
  <c r="D48" i="4"/>
  <c r="E48" i="4" s="1"/>
  <c r="D52" i="4"/>
  <c r="E52" i="4" s="1"/>
  <c r="D27" i="4"/>
  <c r="E27" i="4" s="1"/>
  <c r="D12" i="4"/>
  <c r="E12" i="4" s="1"/>
  <c r="D40" i="4"/>
  <c r="E40" i="4" s="1"/>
  <c r="D23" i="4"/>
  <c r="E23" i="4" s="1"/>
  <c r="D44" i="4"/>
  <c r="E44" i="4" s="1"/>
  <c r="D19" i="4"/>
  <c r="E19" i="4" s="1"/>
  <c r="D28" i="4"/>
  <c r="E28" i="4" s="1"/>
  <c r="D49" i="4"/>
  <c r="E49" i="4" s="1"/>
  <c r="D32" i="4"/>
  <c r="E32" i="4" s="1"/>
  <c r="K18" i="1" l="1"/>
  <c r="K20" i="1" s="1"/>
  <c r="J18" i="1"/>
</calcChain>
</file>

<file path=xl/sharedStrings.xml><?xml version="1.0" encoding="utf-8"?>
<sst xmlns="http://schemas.openxmlformats.org/spreadsheetml/2006/main" count="31" uniqueCount="31">
  <si>
    <t>Euros</t>
  </si>
  <si>
    <t>GBP</t>
  </si>
  <si>
    <t xml:space="preserve"> Example Share Price = </t>
  </si>
  <si>
    <t>Exchange rate =</t>
  </si>
  <si>
    <t>EMPLOYEE</t>
  </si>
  <si>
    <t>Total Shares</t>
  </si>
  <si>
    <t>Shares Bought</t>
  </si>
  <si>
    <t>UK Employee
Cost</t>
  </si>
  <si>
    <t>UK Employee Cost less Tax &amp; NI</t>
  </si>
  <si>
    <t>Free Matching Shares Awarded</t>
  </si>
  <si>
    <t>Giving you a potential total saving of</t>
  </si>
  <si>
    <r>
      <t xml:space="preserve">Share price </t>
    </r>
    <r>
      <rPr>
        <b/>
        <i/>
        <sz val="10"/>
        <color rgb="FF000000"/>
        <rFont val="Arial"/>
        <family val="2"/>
      </rPr>
      <t>(EUROS)</t>
    </r>
  </si>
  <si>
    <t>Approx Number of FREE Matching Shares</t>
  </si>
  <si>
    <t>Total number of shares</t>
  </si>
  <si>
    <r>
      <t xml:space="preserve">The information below is </t>
    </r>
    <r>
      <rPr>
        <b/>
        <sz val="16"/>
        <color rgb="FF00B0F0"/>
        <rFont val="Michelin"/>
        <family val="3"/>
      </rPr>
      <t>for guidance only</t>
    </r>
    <r>
      <rPr>
        <b/>
        <sz val="16"/>
        <color rgb="FF27509B"/>
        <rFont val="Michelin"/>
        <family val="3"/>
      </rPr>
      <t xml:space="preserve"> and does not constitute financial advice</t>
    </r>
  </si>
  <si>
    <r>
      <t xml:space="preserve">Enter the </t>
    </r>
    <r>
      <rPr>
        <b/>
        <u/>
        <sz val="10"/>
        <color rgb="FFFF0000"/>
        <rFont val="Arial"/>
        <family val="2"/>
      </rPr>
      <t>MONTHLY</t>
    </r>
    <r>
      <rPr>
        <sz val="10"/>
        <color theme="1"/>
        <rFont val="Arial"/>
        <family val="2"/>
      </rPr>
      <t xml:space="preserve"> amount you wish to subscribe:  
The </t>
    </r>
    <r>
      <rPr>
        <b/>
        <sz val="10"/>
        <color theme="1"/>
        <rFont val="Arial"/>
        <family val="2"/>
      </rPr>
      <t xml:space="preserve">MINIMUM </t>
    </r>
    <r>
      <rPr>
        <b/>
        <u/>
        <sz val="10"/>
        <color rgb="FFFF0000"/>
        <rFont val="Arial"/>
        <family val="2"/>
      </rPr>
      <t>£10</t>
    </r>
    <r>
      <rPr>
        <sz val="10"/>
        <color theme="1"/>
        <rFont val="Arial"/>
        <family val="2"/>
      </rPr>
      <t xml:space="preserve"> per month.
The </t>
    </r>
    <r>
      <rPr>
        <b/>
        <sz val="10"/>
        <color theme="1"/>
        <rFont val="Arial"/>
        <family val="2"/>
      </rPr>
      <t xml:space="preserve">MAXIMUM </t>
    </r>
    <r>
      <rPr>
        <b/>
        <u/>
        <sz val="10"/>
        <color rgb="FFFF0000"/>
        <rFont val="Arial"/>
        <family val="2"/>
      </rPr>
      <t>£450</t>
    </r>
    <r>
      <rPr>
        <sz val="10"/>
        <color theme="1"/>
        <rFont val="Arial"/>
        <family val="2"/>
      </rPr>
      <t xml:space="preserve"> per month.</t>
    </r>
  </si>
  <si>
    <t xml:space="preserve">EXAMPLE </t>
  </si>
  <si>
    <r>
      <t xml:space="preserve">Select your tax status - Are you a basic rate </t>
    </r>
    <r>
      <rPr>
        <b/>
        <sz val="10"/>
        <color rgb="FFFF0000"/>
        <rFont val="Arial"/>
        <family val="2"/>
      </rPr>
      <t>20%</t>
    </r>
    <r>
      <rPr>
        <sz val="10"/>
        <color theme="1"/>
        <rFont val="Arial"/>
        <family val="2"/>
      </rPr>
      <t xml:space="preserve">  or higher rate </t>
    </r>
    <r>
      <rPr>
        <b/>
        <sz val="10"/>
        <color rgb="FFFF0000"/>
        <rFont val="Arial"/>
        <family val="2"/>
      </rPr>
      <t>40%</t>
    </r>
    <r>
      <rPr>
        <sz val="10"/>
        <color theme="1"/>
        <rFont val="Arial"/>
        <family val="2"/>
      </rPr>
      <t xml:space="preserve"> tax payer? </t>
    </r>
  </si>
  <si>
    <r>
      <t xml:space="preserve">Taking into account the free matching shares, the </t>
    </r>
    <r>
      <rPr>
        <b/>
        <sz val="10"/>
        <color rgb="FFFF0000"/>
        <rFont val="Arial"/>
        <family val="2"/>
      </rPr>
      <t>GROSS COST per share</t>
    </r>
    <r>
      <rPr>
        <sz val="10"/>
        <color theme="1"/>
        <rFont val="Arial"/>
        <family val="2"/>
      </rPr>
      <t xml:space="preserve"> (before tax and NIC savings)  works out at</t>
    </r>
  </si>
  <si>
    <r>
      <t xml:space="preserve">Based on your tax status you will achieve further Tax and NIC savings.  The </t>
    </r>
    <r>
      <rPr>
        <b/>
        <sz val="10"/>
        <color rgb="FFFF0000"/>
        <rFont val="Arial"/>
        <family val="2"/>
      </rPr>
      <t>NET COST per share</t>
    </r>
    <r>
      <rPr>
        <sz val="10"/>
        <color theme="1"/>
        <rFont val="Arial"/>
        <family val="2"/>
      </rPr>
      <t xml:space="preserve"> works out at a very attractive rate of (approx)</t>
    </r>
  </si>
  <si>
    <t>example Share price</t>
  </si>
  <si>
    <r>
      <t xml:space="preserve">Approx Number of </t>
    </r>
    <r>
      <rPr>
        <b/>
        <u/>
        <sz val="10"/>
        <color theme="1"/>
        <rFont val="Arial"/>
        <family val="2"/>
      </rPr>
      <t>whole</t>
    </r>
    <r>
      <rPr>
        <b/>
        <sz val="10"/>
        <color theme="1"/>
        <rFont val="Arial"/>
        <family val="2"/>
      </rPr>
      <t xml:space="preserve"> shares purchased</t>
    </r>
  </si>
  <si>
    <t>Data as at 24/07/2024</t>
  </si>
  <si>
    <t>approx amount to be returned to you (subject to tax and NIC deductions)</t>
  </si>
  <si>
    <r>
      <t>Approx Monthly Net cost to you</t>
    </r>
    <r>
      <rPr>
        <b/>
        <sz val="10"/>
        <color rgb="FFFF0000"/>
        <rFont val="Arial"/>
        <family val="2"/>
      </rPr>
      <t xml:space="preserve"> 
(for 4 months - Nov, Dec, Jan &amp; Feb)</t>
    </r>
  </si>
  <si>
    <t>= approx TOTAL Net cost to you</t>
  </si>
  <si>
    <r>
      <t xml:space="preserve">Total subscription amount over
</t>
    </r>
    <r>
      <rPr>
        <b/>
        <u/>
        <sz val="12"/>
        <color rgb="FFFF0000"/>
        <rFont val="Arial"/>
        <family val="2"/>
      </rPr>
      <t>4 months</t>
    </r>
  </si>
  <si>
    <r>
      <t xml:space="preserve">example </t>
    </r>
    <r>
      <rPr>
        <b/>
        <i/>
        <sz val="10"/>
        <color rgb="FF000000"/>
        <rFont val="Arial"/>
        <family val="2"/>
      </rPr>
      <t xml:space="preserve">Exchange rate </t>
    </r>
  </si>
  <si>
    <t xml:space="preserve">x 4 </t>
  </si>
  <si>
    <t xml:space="preserve"> x 4 </t>
  </si>
  <si>
    <t>Current 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</si>
</sst>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€-2]\ #,##0.00"/>
    <numFmt numFmtId="166" formatCode="&quot;£&quot;#,##0"/>
    <numFmt numFmtId="167" formatCode="[$€-2]\ #,##0.00;[Red]\-[$€-2]\ #,##0.00"/>
    <numFmt numFmtId="168" formatCode="0.00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Michelin"/>
      <family val="3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FF0000"/>
      <name val="Michelin"/>
      <family val="3"/>
    </font>
    <font>
      <b/>
      <sz val="10"/>
      <color rgb="FF27509B"/>
      <name val="Arial"/>
      <family val="2"/>
    </font>
    <font>
      <b/>
      <sz val="10"/>
      <color theme="0"/>
      <name val="Arial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 Black"/>
      <family val="2"/>
    </font>
    <font>
      <sz val="10"/>
      <color rgb="FF000000"/>
      <name val="Arial Black"/>
      <family val="2"/>
    </font>
    <font>
      <b/>
      <sz val="16"/>
      <color rgb="FF27509B"/>
      <name val="Michelin"/>
      <family val="3"/>
    </font>
    <font>
      <b/>
      <sz val="16"/>
      <color rgb="FF00B0F0"/>
      <name val="Michelin"/>
      <family val="3"/>
    </font>
    <font>
      <b/>
      <sz val="20"/>
      <color rgb="FFFF0000"/>
      <name val="Arial Black"/>
      <family val="2"/>
    </font>
    <font>
      <b/>
      <u/>
      <sz val="10"/>
      <color theme="1"/>
      <name val="Arial"/>
      <family val="2"/>
    </font>
    <font>
      <b/>
      <sz val="22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rgb="FFFF0000"/>
      <name val="Arial"/>
      <family val="2"/>
    </font>
    <font>
      <sz val="9"/>
      <color theme="1"/>
      <name val="Arial Black"/>
      <family val="2"/>
    </font>
    <font>
      <b/>
      <sz val="16"/>
      <color rgb="FFFF0000"/>
      <name val="Arial"/>
      <family val="2"/>
    </font>
    <font>
      <sz val="12"/>
      <color theme="0"/>
      <name val="Arial Black"/>
      <family val="2"/>
    </font>
    <font>
      <sz val="12"/>
      <color rgb="FF000000"/>
      <name val="Arial Black"/>
      <family val="2"/>
    </font>
    <font>
      <sz val="18"/>
      <color theme="0"/>
      <name val="Arial Black"/>
      <family val="2"/>
    </font>
    <font>
      <sz val="16"/>
      <color theme="1"/>
      <name val="Arial Black"/>
      <family val="2"/>
    </font>
    <font>
      <sz val="16"/>
      <color rgb="FF00B050"/>
      <name val="Arial Black"/>
      <family val="2"/>
    </font>
    <font>
      <sz val="12"/>
      <color rgb="FF00205B"/>
      <name val="Arial Blac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7509B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27509B"/>
        <bgColor rgb="FF000000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/>
    <xf numFmtId="0" fontId="0" fillId="0" borderId="5" xfId="0" applyBorder="1"/>
    <xf numFmtId="0" fontId="1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vertical="center" wrapText="1"/>
    </xf>
    <xf numFmtId="0" fontId="1" fillId="0" borderId="12" xfId="0" applyFont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4" xfId="0" applyBorder="1" applyAlignment="1">
      <alignment horizontal="center" wrapText="1"/>
    </xf>
    <xf numFmtId="2" fontId="0" fillId="2" borderId="0" xfId="0" applyNumberForma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44" fontId="5" fillId="3" borderId="0" xfId="1" applyFont="1" applyFill="1" applyBorder="1" applyProtection="1"/>
    <xf numFmtId="0" fontId="5" fillId="3" borderId="0" xfId="0" applyFont="1" applyFill="1" applyAlignment="1">
      <alignment vertical="center"/>
    </xf>
    <xf numFmtId="0" fontId="11" fillId="3" borderId="0" xfId="0" applyFont="1" applyFill="1"/>
    <xf numFmtId="0" fontId="16" fillId="8" borderId="8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>
      <alignment vertical="center" wrapText="1"/>
    </xf>
    <xf numFmtId="1" fontId="7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164" fontId="29" fillId="0" borderId="0" xfId="0" applyNumberFormat="1" applyFont="1" applyAlignment="1" applyProtection="1">
      <alignment horizontal="center" vertical="center"/>
      <protection hidden="1"/>
    </xf>
    <xf numFmtId="164" fontId="17" fillId="0" borderId="0" xfId="0" applyNumberFormat="1" applyFont="1" applyAlignment="1" applyProtection="1">
      <alignment horizontal="center" vertical="center"/>
      <protection hidden="1"/>
    </xf>
    <xf numFmtId="167" fontId="31" fillId="9" borderId="12" xfId="0" applyNumberFormat="1" applyFont="1" applyFill="1" applyBorder="1" applyAlignment="1" applyProtection="1">
      <alignment horizontal="center" vertical="center"/>
      <protection locked="0"/>
    </xf>
    <xf numFmtId="164" fontId="19" fillId="4" borderId="12" xfId="0" applyNumberFormat="1" applyFont="1" applyFill="1" applyBorder="1" applyAlignment="1" applyProtection="1">
      <alignment horizontal="center" vertical="center"/>
      <protection hidden="1"/>
    </xf>
    <xf numFmtId="1" fontId="34" fillId="10" borderId="13" xfId="0" applyNumberFormat="1" applyFont="1" applyFill="1" applyBorder="1" applyAlignment="1" applyProtection="1">
      <alignment horizontal="center" vertical="center"/>
      <protection hidden="1"/>
    </xf>
    <xf numFmtId="0" fontId="35" fillId="10" borderId="14" xfId="0" applyFont="1" applyFill="1" applyBorder="1" applyAlignment="1" applyProtection="1">
      <alignment horizontal="center" vertical="center"/>
      <protection hidden="1"/>
    </xf>
    <xf numFmtId="164" fontId="36" fillId="10" borderId="6" xfId="0" applyNumberFormat="1" applyFont="1" applyFill="1" applyBorder="1" applyAlignment="1" applyProtection="1">
      <alignment horizontal="center" vertical="center"/>
      <protection hidden="1"/>
    </xf>
    <xf numFmtId="164" fontId="36" fillId="10" borderId="20" xfId="0" applyNumberFormat="1" applyFont="1" applyFill="1" applyBorder="1" applyAlignment="1" applyProtection="1">
      <alignment horizontal="center" vertical="center"/>
      <protection hidden="1"/>
    </xf>
    <xf numFmtId="0" fontId="5" fillId="3" borderId="26" xfId="0" applyFont="1" applyFill="1" applyBorder="1"/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4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7" fillId="3" borderId="0" xfId="0" applyFont="1" applyFill="1"/>
    <xf numFmtId="0" fontId="15" fillId="3" borderId="0" xfId="0" applyFont="1" applyFill="1" applyAlignment="1">
      <alignment horizontal="center" vertical="center"/>
    </xf>
    <xf numFmtId="9" fontId="6" fillId="3" borderId="0" xfId="0" applyNumberFormat="1" applyFont="1" applyFill="1" applyAlignment="1">
      <alignment horizontal="center"/>
    </xf>
    <xf numFmtId="9" fontId="6" fillId="3" borderId="28" xfId="0" applyNumberFormat="1" applyFont="1" applyFill="1" applyBorder="1" applyAlignment="1">
      <alignment horizontal="center"/>
    </xf>
    <xf numFmtId="0" fontId="8" fillId="3" borderId="0" xfId="0" applyFont="1" applyFill="1"/>
    <xf numFmtId="0" fontId="12" fillId="6" borderId="0" xfId="0" applyFont="1" applyFill="1" applyAlignment="1">
      <alignment horizontal="right"/>
    </xf>
    <xf numFmtId="0" fontId="20" fillId="6" borderId="0" xfId="0" applyFont="1" applyFill="1"/>
    <xf numFmtId="168" fontId="32" fillId="7" borderId="12" xfId="0" applyNumberFormat="1" applyFont="1" applyFill="1" applyBorder="1" applyAlignment="1">
      <alignment horizontal="center" vertical="center"/>
    </xf>
    <xf numFmtId="167" fontId="5" fillId="3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166" fontId="5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9" fontId="5" fillId="3" borderId="28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" fontId="23" fillId="10" borderId="15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8" fontId="5" fillId="3" borderId="0" xfId="0" applyNumberFormat="1" applyFont="1" applyFill="1" applyAlignment="1">
      <alignment horizontal="center"/>
    </xf>
    <xf numFmtId="8" fontId="5" fillId="3" borderId="0" xfId="0" applyNumberFormat="1" applyFont="1" applyFill="1"/>
    <xf numFmtId="0" fontId="2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6" fontId="33" fillId="5" borderId="29" xfId="0" applyNumberFormat="1" applyFont="1" applyFill="1" applyBorder="1" applyAlignment="1" applyProtection="1">
      <alignment horizontal="center" vertical="center"/>
      <protection locked="0"/>
    </xf>
    <xf numFmtId="6" fontId="33" fillId="5" borderId="30" xfId="0" applyNumberFormat="1" applyFont="1" applyFill="1" applyBorder="1" applyAlignment="1" applyProtection="1">
      <alignment horizontal="center" vertical="center"/>
      <protection locked="0"/>
    </xf>
    <xf numFmtId="6" fontId="33" fillId="5" borderId="33" xfId="0" applyNumberFormat="1" applyFont="1" applyFill="1" applyBorder="1" applyAlignment="1" applyProtection="1">
      <alignment horizontal="center" vertical="center"/>
      <protection locked="0"/>
    </xf>
    <xf numFmtId="6" fontId="33" fillId="5" borderId="34" xfId="0" applyNumberFormat="1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5" fillId="3" borderId="0" xfId="0" quotePrefix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30" fillId="3" borderId="0" xfId="0" applyFont="1" applyFill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4" fontId="29" fillId="0" borderId="0" xfId="0" applyNumberFormat="1" applyFont="1" applyAlignment="1" applyProtection="1">
      <alignment horizontal="center" vertical="center"/>
      <protection hidden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9" fontId="33" fillId="5" borderId="31" xfId="2" applyFont="1" applyFill="1" applyBorder="1" applyAlignment="1" applyProtection="1">
      <alignment horizontal="center" vertical="center"/>
      <protection locked="0"/>
    </xf>
    <xf numFmtId="9" fontId="33" fillId="5" borderId="32" xfId="2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38" fillId="3" borderId="0" xfId="3" applyFont="1" applyFill="1" applyAlignment="1" applyProtection="1">
      <alignment horizontal="right" vertical="center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">
    <dxf>
      <font>
        <color rgb="FFFF0000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27509B"/>
      <color rgb="FF00205B"/>
      <color rgb="FFFFFF99"/>
      <color rgb="FF582C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370390</xdr:colOff>
      <xdr:row>1</xdr:row>
      <xdr:rowOff>38148</xdr:rowOff>
    </xdr:from>
    <xdr:to>
      <xdr:col>2</xdr:col>
      <xdr:colOff>277023</xdr:colOff>
      <xdr:row>7</xdr:row>
      <xdr:rowOff>78317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2C8CAD45-7F85-4B60-BFBC-7C99D4D18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40" y="247698"/>
          <a:ext cx="1059158" cy="1068869"/>
        </a:xfrm>
        <a:prstGeom prst="rect">
          <a:avLst/>
        </a:prstGeom>
      </xdr:spPr>
    </xdr:pic>
    <xdr:clientData/>
  </xdr:twoCellAnchor>
  <xdr:twoCellAnchor editAs="oneCell">
    <xdr:from>
      <xdr:col>9</xdr:col>
      <xdr:colOff>239348</xdr:colOff>
      <xdr:row>7</xdr:row>
      <xdr:rowOff>36639</xdr:rowOff>
    </xdr:from>
    <xdr:to>
      <xdr:col>10</xdr:col>
      <xdr:colOff>1782363</xdr:colOff>
      <xdr:row>13</xdr:row>
      <xdr:rowOff>103538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B8B5FCE-034B-C421-6193-9510F5A70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5931" y="1475972"/>
          <a:ext cx="3124165" cy="2020582"/>
        </a:xfrm>
        <a:prstGeom prst="rect">
          <a:avLst/>
        </a:prstGeom>
      </xdr:spPr>
    </xdr:pic>
    <xdr:clientData/>
  </xdr:twoCellAnchor>
  <xdr:twoCellAnchor editAs="oneCell">
    <xdr:from>
      <xdr:col>3</xdr:col>
      <xdr:colOff>545464</xdr:colOff>
      <xdr:row>12</xdr:row>
      <xdr:rowOff>677122</xdr:rowOff>
    </xdr:from>
    <xdr:to>
      <xdr:col>5</xdr:col>
      <xdr:colOff>247650</xdr:colOff>
      <xdr:row>15</xdr:row>
      <xdr:rowOff>154785</xdr:rowOff>
    </xdr:to>
    <xdr:pic>
      <xdr:nvPicPr>
        <xdr:cNvPr id="12" name="Graphic 11" descr="Arrow: Straight with solid fill">
          <a:extLst>
            <a:ext uri="{FF2B5EF4-FFF2-40B4-BE49-F238E27FC236}">
              <a16:creationId xmlns:a16="http://schemas.microsoft.com/office/drawing/2014/main" id="{196B4729-F3F3-CA0D-AB69-5F9652F36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3021964" y="3010747"/>
          <a:ext cx="940436" cy="706388"/>
        </a:xfrm>
        <a:prstGeom prst="rect">
          <a:avLst/>
        </a:prstGeom>
      </xdr:spPr>
    </xdr:pic>
    <xdr:clientData/>
  </xdr:twoCellAnchor>
  <xdr:oneCellAnchor>
    <xdr:from>
      <xdr:col>6</xdr:col>
      <xdr:colOff>486286</xdr:colOff>
      <xdr:row>12</xdr:row>
      <xdr:rowOff>796925</xdr:rowOff>
    </xdr:from>
    <xdr:ext cx="499239" cy="6569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D98A5825-57FE-42DB-5BED-57B64A02FF15}"/>
                </a:ext>
              </a:extLst>
            </xdr:cNvPr>
            <xdr:cNvSpPr txBox="1"/>
          </xdr:nvSpPr>
          <xdr:spPr>
            <a:xfrm>
              <a:off x="6285953" y="3178175"/>
              <a:ext cx="499239" cy="6569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4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D98A5825-57FE-42DB-5BED-57B64A02FF15}"/>
                </a:ext>
              </a:extLst>
            </xdr:cNvPr>
            <xdr:cNvSpPr txBox="1"/>
          </xdr:nvSpPr>
          <xdr:spPr>
            <a:xfrm>
              <a:off x="6285953" y="3178175"/>
              <a:ext cx="499239" cy="6569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GB" sz="4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÷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548640</xdr:colOff>
      <xdr:row>17</xdr:row>
      <xdr:rowOff>247650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5F01B62-C7FC-3C61-96C1-BB629720A585}"/>
            </a:ext>
          </a:extLst>
        </xdr:cNvPr>
        <xdr:cNvSpPr txBox="1"/>
      </xdr:nvSpPr>
      <xdr:spPr>
        <a:xfrm>
          <a:off x="9616440" y="40347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5</xdr:col>
      <xdr:colOff>1478402</xdr:colOff>
      <xdr:row>18</xdr:row>
      <xdr:rowOff>38101</xdr:rowOff>
    </xdr:from>
    <xdr:to>
      <xdr:col>6</xdr:col>
      <xdr:colOff>171449</xdr:colOff>
      <xdr:row>18</xdr:row>
      <xdr:rowOff>421810</xdr:rowOff>
    </xdr:to>
    <xdr:sp macro="" textlink="">
      <xdr:nvSpPr>
        <xdr:cNvPr id="20" name="Plus Sign 19">
          <a:extLst>
            <a:ext uri="{FF2B5EF4-FFF2-40B4-BE49-F238E27FC236}">
              <a16:creationId xmlns:a16="http://schemas.microsoft.com/office/drawing/2014/main" id="{1EC629AE-050B-3D15-3457-B1C68F9B2722}"/>
            </a:ext>
          </a:extLst>
        </xdr:cNvPr>
        <xdr:cNvSpPr/>
      </xdr:nvSpPr>
      <xdr:spPr>
        <a:xfrm>
          <a:off x="5269352" y="5276851"/>
          <a:ext cx="340872" cy="383709"/>
        </a:xfrm>
        <a:prstGeom prst="mathPlus">
          <a:avLst/>
        </a:prstGeom>
        <a:solidFill>
          <a:srgbClr val="2750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1151890</xdr:colOff>
      <xdr:row>18</xdr:row>
      <xdr:rowOff>75890</xdr:rowOff>
    </xdr:from>
    <xdr:to>
      <xdr:col>7</xdr:col>
      <xdr:colOff>228600</xdr:colOff>
      <xdr:row>18</xdr:row>
      <xdr:rowOff>363096</xdr:rowOff>
    </xdr:to>
    <xdr:sp macro="" textlink="">
      <xdr:nvSpPr>
        <xdr:cNvPr id="22" name="Equals 21">
          <a:extLst>
            <a:ext uri="{FF2B5EF4-FFF2-40B4-BE49-F238E27FC236}">
              <a16:creationId xmlns:a16="http://schemas.microsoft.com/office/drawing/2014/main" id="{A2259AC4-2EE8-CC85-25E5-CFB6C150189C}"/>
            </a:ext>
          </a:extLst>
        </xdr:cNvPr>
        <xdr:cNvSpPr/>
      </xdr:nvSpPr>
      <xdr:spPr>
        <a:xfrm>
          <a:off x="6590665" y="5314640"/>
          <a:ext cx="438785" cy="287206"/>
        </a:xfrm>
        <a:prstGeom prst="mathEqual">
          <a:avLst/>
        </a:prstGeom>
        <a:solidFill>
          <a:srgbClr val="2750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148166</xdr:colOff>
      <xdr:row>7</xdr:row>
      <xdr:rowOff>179917</xdr:rowOff>
    </xdr:from>
    <xdr:to>
      <xdr:col>3</xdr:col>
      <xdr:colOff>10504</xdr:colOff>
      <xdr:row>11</xdr:row>
      <xdr:rowOff>52918</xdr:rowOff>
    </xdr:to>
    <xdr:sp macro="" textlink="">
      <xdr:nvSpPr>
        <xdr:cNvPr id="33" name="Flowchart: Off-page Connector 32">
          <a:extLst>
            <a:ext uri="{FF2B5EF4-FFF2-40B4-BE49-F238E27FC236}">
              <a16:creationId xmlns:a16="http://schemas.microsoft.com/office/drawing/2014/main" id="{A981CDC7-C612-0DD4-3DDC-45EB42090B51}"/>
            </a:ext>
          </a:extLst>
        </xdr:cNvPr>
        <xdr:cNvSpPr/>
      </xdr:nvSpPr>
      <xdr:spPr>
        <a:xfrm>
          <a:off x="148166" y="1354667"/>
          <a:ext cx="2338838" cy="931334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0 h 10000"/>
            <a:gd name="connsiteX2" fmla="*/ 10000 w 10000"/>
            <a:gd name="connsiteY2" fmla="*/ 8000 h 10000"/>
            <a:gd name="connsiteX3" fmla="*/ 5000 w 10000"/>
            <a:gd name="connsiteY3" fmla="*/ 10000 h 10000"/>
            <a:gd name="connsiteX4" fmla="*/ 0 w 10000"/>
            <a:gd name="connsiteY4" fmla="*/ 8000 h 10000"/>
            <a:gd name="connsiteX5" fmla="*/ 0 w 10000"/>
            <a:gd name="connsiteY5" fmla="*/ 0 h 10000"/>
            <a:gd name="connsiteX0" fmla="*/ 0 w 10000"/>
            <a:gd name="connsiteY0" fmla="*/ 0 h 11128"/>
            <a:gd name="connsiteX1" fmla="*/ 10000 w 10000"/>
            <a:gd name="connsiteY1" fmla="*/ 0 h 11128"/>
            <a:gd name="connsiteX2" fmla="*/ 10000 w 10000"/>
            <a:gd name="connsiteY2" fmla="*/ 8000 h 11128"/>
            <a:gd name="connsiteX3" fmla="*/ 5057 w 10000"/>
            <a:gd name="connsiteY3" fmla="*/ 11128 h 11128"/>
            <a:gd name="connsiteX4" fmla="*/ 0 w 10000"/>
            <a:gd name="connsiteY4" fmla="*/ 8000 h 11128"/>
            <a:gd name="connsiteX5" fmla="*/ 0 w 10000"/>
            <a:gd name="connsiteY5" fmla="*/ 0 h 111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1128">
              <a:moveTo>
                <a:pt x="0" y="0"/>
              </a:moveTo>
              <a:lnTo>
                <a:pt x="10000" y="0"/>
              </a:lnTo>
              <a:lnTo>
                <a:pt x="10000" y="8000"/>
              </a:lnTo>
              <a:lnTo>
                <a:pt x="5057" y="11128"/>
              </a:lnTo>
              <a:lnTo>
                <a:pt x="0" y="8000"/>
              </a:lnTo>
              <a:lnTo>
                <a:pt x="0" y="0"/>
              </a:lnTo>
              <a:close/>
            </a:path>
          </a:pathLst>
        </a:cu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ct val="90000"/>
            </a:lnSpc>
          </a:pPr>
          <a:r>
            <a:rPr lang="en-GB" sz="1350">
              <a:latin typeface="Arial Black" panose="020B0A04020102020204" pitchFamily="34" charset="0"/>
            </a:rPr>
            <a:t>Start simulation </a:t>
          </a:r>
        </a:p>
        <a:p>
          <a:pPr algn="ctr">
            <a:lnSpc>
              <a:spcPct val="90000"/>
            </a:lnSpc>
          </a:pPr>
          <a:r>
            <a:rPr lang="en-GB" sz="1350">
              <a:latin typeface="Arial Black" panose="020B0A04020102020204" pitchFamily="34" charset="0"/>
            </a:rPr>
            <a:t>HERE by</a:t>
          </a:r>
        </a:p>
        <a:p>
          <a:pPr algn="ctr">
            <a:lnSpc>
              <a:spcPct val="90000"/>
            </a:lnSpc>
          </a:pPr>
          <a:r>
            <a:rPr lang="en-GB" sz="1350">
              <a:latin typeface="Arial Black" panose="020B0A04020102020204" pitchFamily="34" charset="0"/>
            </a:rPr>
            <a:t>amending amounts</a:t>
          </a:r>
        </a:p>
      </xdr:txBody>
    </xdr:sp>
    <xdr:clientData/>
  </xdr:twoCellAnchor>
  <xdr:twoCellAnchor editAs="oneCell">
    <xdr:from>
      <xdr:col>5</xdr:col>
      <xdr:colOff>930599</xdr:colOff>
      <xdr:row>15</xdr:row>
      <xdr:rowOff>147594</xdr:rowOff>
    </xdr:from>
    <xdr:to>
      <xdr:col>7</xdr:col>
      <xdr:colOff>431650</xdr:colOff>
      <xdr:row>16</xdr:row>
      <xdr:rowOff>296455</xdr:rowOff>
    </xdr:to>
    <xdr:pic>
      <xdr:nvPicPr>
        <xdr:cNvPr id="38" name="Graphic 37" descr="Arrow: Straight with solid fill">
          <a:extLst>
            <a:ext uri="{FF2B5EF4-FFF2-40B4-BE49-F238E27FC236}">
              <a16:creationId xmlns:a16="http://schemas.microsoft.com/office/drawing/2014/main" id="{83598F51-CD02-0161-6BE7-1A2FABF8F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9426009" flipH="1">
          <a:off x="4645349" y="3652794"/>
          <a:ext cx="2504601" cy="685436"/>
        </a:xfrm>
        <a:prstGeom prst="rect">
          <a:avLst/>
        </a:prstGeom>
      </xdr:spPr>
    </xdr:pic>
    <xdr:clientData/>
  </xdr:twoCellAnchor>
  <xdr:twoCellAnchor>
    <xdr:from>
      <xdr:col>5</xdr:col>
      <xdr:colOff>237221</xdr:colOff>
      <xdr:row>12</xdr:row>
      <xdr:rowOff>782728</xdr:rowOff>
    </xdr:from>
    <xdr:to>
      <xdr:col>5</xdr:col>
      <xdr:colOff>1616874</xdr:colOff>
      <xdr:row>15</xdr:row>
      <xdr:rowOff>3072</xdr:rowOff>
    </xdr:to>
    <xdr:sp macro="" textlink="F14">
      <xdr:nvSpPr>
        <xdr:cNvPr id="3" name="TextBox 2">
          <a:extLst>
            <a:ext uri="{FF2B5EF4-FFF2-40B4-BE49-F238E27FC236}">
              <a16:creationId xmlns:a16="http://schemas.microsoft.com/office/drawing/2014/main" id="{E1AB74D9-36CF-4A54-877B-BAAB37BFAE76}"/>
            </a:ext>
          </a:extLst>
        </xdr:cNvPr>
        <xdr:cNvSpPr txBox="1"/>
      </xdr:nvSpPr>
      <xdr:spPr>
        <a:xfrm>
          <a:off x="3951971" y="3059203"/>
          <a:ext cx="1379653" cy="449069"/>
        </a:xfrm>
        <a:prstGeom prst="roundRect">
          <a:avLst/>
        </a:prstGeom>
        <a:solidFill>
          <a:srgbClr val="FFFF0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5427044C-DF1C-4D0D-9AA7-8029A9A71A19}" type="TxLink">
            <a:rPr lang="en-US" sz="1600" b="0" i="0" u="none" strike="noStrike">
              <a:solidFill>
                <a:srgbClr val="000000"/>
              </a:solidFill>
              <a:latin typeface="Arial Black"/>
              <a:cs typeface="Arial"/>
            </a:rPr>
            <a:pPr algn="ctr"/>
            <a:t>£1,200</a:t>
          </a:fld>
          <a:endParaRPr lang="en-GB" sz="1100"/>
        </a:p>
      </xdr:txBody>
    </xdr:sp>
    <xdr:clientData/>
  </xdr:twoCellAnchor>
  <xdr:twoCellAnchor>
    <xdr:from>
      <xdr:col>7</xdr:col>
      <xdr:colOff>201341</xdr:colOff>
      <xdr:row>13</xdr:row>
      <xdr:rowOff>23231</xdr:rowOff>
    </xdr:from>
    <xdr:to>
      <xdr:col>7</xdr:col>
      <xdr:colOff>1657194</xdr:colOff>
      <xdr:row>15</xdr:row>
      <xdr:rowOff>30975</xdr:rowOff>
    </xdr:to>
    <xdr:sp macro="" textlink="H11">
      <xdr:nvSpPr>
        <xdr:cNvPr id="5" name="TextBox 4">
          <a:extLst>
            <a:ext uri="{FF2B5EF4-FFF2-40B4-BE49-F238E27FC236}">
              <a16:creationId xmlns:a16="http://schemas.microsoft.com/office/drawing/2014/main" id="{C3B8CC57-7066-4E17-B3CA-DCC0E5EFCCDB}"/>
            </a:ext>
          </a:extLst>
        </xdr:cNvPr>
        <xdr:cNvSpPr txBox="1"/>
      </xdr:nvSpPr>
      <xdr:spPr>
        <a:xfrm>
          <a:off x="7623785" y="3833231"/>
          <a:ext cx="1455853" cy="438133"/>
        </a:xfrm>
        <a:prstGeom prst="roundRect">
          <a:avLst/>
        </a:prstGeom>
        <a:solidFill>
          <a:srgbClr val="FFC00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5D9BFAF0-A38A-4D37-B8A6-0F0FDB08A7F9}" type="TxLink">
            <a:rPr lang="en-US" sz="1600" b="0" i="0" u="none" strike="noStrike">
              <a:solidFill>
                <a:srgbClr val="000000"/>
              </a:solidFill>
              <a:latin typeface="Arial Black"/>
              <a:cs typeface="Arial"/>
            </a:rPr>
            <a:pPr algn="ctr"/>
            <a:t>£28.64</a:t>
          </a:fld>
          <a:endParaRPr lang="en-GB" sz="2000"/>
        </a:p>
      </xdr:txBody>
    </xdr:sp>
    <xdr:clientData/>
  </xdr:twoCellAnchor>
  <xdr:twoCellAnchor>
    <xdr:from>
      <xdr:col>6</xdr:col>
      <xdr:colOff>159267</xdr:colOff>
      <xdr:row>20</xdr:row>
      <xdr:rowOff>12546</xdr:rowOff>
    </xdr:from>
    <xdr:to>
      <xdr:col>6</xdr:col>
      <xdr:colOff>1206500</xdr:colOff>
      <xdr:row>20</xdr:row>
      <xdr:rowOff>390525</xdr:rowOff>
    </xdr:to>
    <xdr:sp macro="" textlink="G21">
      <xdr:nvSpPr>
        <xdr:cNvPr id="6" name="TextBox 5">
          <a:extLst>
            <a:ext uri="{FF2B5EF4-FFF2-40B4-BE49-F238E27FC236}">
              <a16:creationId xmlns:a16="http://schemas.microsoft.com/office/drawing/2014/main" id="{111DFA17-3EA9-4181-8150-56B94F86B86D}"/>
            </a:ext>
          </a:extLst>
        </xdr:cNvPr>
        <xdr:cNvSpPr txBox="1"/>
      </xdr:nvSpPr>
      <xdr:spPr>
        <a:xfrm>
          <a:off x="5950467" y="5937096"/>
          <a:ext cx="1047233" cy="377979"/>
        </a:xfrm>
        <a:prstGeom prst="roundRect">
          <a:avLst/>
        </a:prstGeom>
        <a:solidFill>
          <a:srgbClr val="FFFF99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F5F2B88-4EA2-44F9-9976-118F2AF17101}" type="TxLink">
            <a:rPr lang="en-US" sz="14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£25.63</a:t>
          </a:fld>
          <a:endParaRPr lang="en-GB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</xdr:colOff>
      <xdr:row>0</xdr:row>
      <xdr:rowOff>25400</xdr:rowOff>
    </xdr:from>
    <xdr:to>
      <xdr:col>12</xdr:col>
      <xdr:colOff>0</xdr:colOff>
      <xdr:row>23</xdr:row>
      <xdr:rowOff>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AB54258C-3BB9-431A-B7EA-FB7D14E2FECE}"/>
            </a:ext>
          </a:extLst>
        </xdr:cNvPr>
        <xdr:cNvSpPr/>
      </xdr:nvSpPr>
      <xdr:spPr>
        <a:xfrm>
          <a:off x="19050" y="25400"/>
          <a:ext cx="12439650" cy="6956425"/>
        </a:xfrm>
        <a:prstGeom prst="roundRect">
          <a:avLst>
            <a:gd name="adj" fmla="val 6209"/>
          </a:avLst>
        </a:prstGeom>
        <a:noFill/>
        <a:ln w="28575">
          <a:solidFill>
            <a:srgbClr val="00205B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246944</xdr:colOff>
      <xdr:row>19</xdr:row>
      <xdr:rowOff>85725</xdr:rowOff>
    </xdr:from>
    <xdr:to>
      <xdr:col>10</xdr:col>
      <xdr:colOff>1619250</xdr:colOff>
      <xdr:row>20</xdr:row>
      <xdr:rowOff>330200</xdr:rowOff>
    </xdr:to>
    <xdr:sp macro="" textlink="K20">
      <xdr:nvSpPr>
        <xdr:cNvPr id="9" name="TextBox 8">
          <a:extLst>
            <a:ext uri="{FF2B5EF4-FFF2-40B4-BE49-F238E27FC236}">
              <a16:creationId xmlns:a16="http://schemas.microsoft.com/office/drawing/2014/main" id="{A90E01E7-E6DF-46E6-A813-639CAF9AF1A8}"/>
            </a:ext>
          </a:extLst>
        </xdr:cNvPr>
        <xdr:cNvSpPr txBox="1"/>
      </xdr:nvSpPr>
      <xdr:spPr>
        <a:xfrm>
          <a:off x="10638719" y="5600700"/>
          <a:ext cx="1372306" cy="501650"/>
        </a:xfrm>
        <a:prstGeom prst="roundRect">
          <a:avLst/>
        </a:prstGeom>
        <a:solidFill>
          <a:srgbClr val="92D05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16B9BB2-04AD-4E2F-9897-71FF1DD3CAB8}" type="TxLink">
            <a:rPr lang="en-US" sz="1800" b="1" i="0" u="none" strike="noStrike">
              <a:solidFill>
                <a:schemeClr val="bg1"/>
              </a:solidFill>
              <a:latin typeface="Arial"/>
              <a:cs typeface="Arial"/>
            </a:rPr>
            <a:pPr algn="ctr"/>
            <a:t>£1,044.90</a:t>
          </a:fld>
          <a:endParaRPr lang="en-GB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400050</xdr:colOff>
      <xdr:row>20</xdr:row>
      <xdr:rowOff>212724</xdr:rowOff>
    </xdr:from>
    <xdr:to>
      <xdr:col>2</xdr:col>
      <xdr:colOff>809625</xdr:colOff>
      <xdr:row>21</xdr:row>
      <xdr:rowOff>171450</xdr:rowOff>
    </xdr:to>
    <xdr:sp macro="" textlink="B22">
      <xdr:nvSpPr>
        <xdr:cNvPr id="2" name="TextBox 1">
          <a:extLst>
            <a:ext uri="{FF2B5EF4-FFF2-40B4-BE49-F238E27FC236}">
              <a16:creationId xmlns:a16="http://schemas.microsoft.com/office/drawing/2014/main" id="{F55E185F-2946-43A4-8DE3-8498CE2CF785}"/>
            </a:ext>
          </a:extLst>
        </xdr:cNvPr>
        <xdr:cNvSpPr txBox="1"/>
      </xdr:nvSpPr>
      <xdr:spPr>
        <a:xfrm>
          <a:off x="571500" y="5984874"/>
          <a:ext cx="1562100" cy="425451"/>
        </a:xfrm>
        <a:prstGeom prst="roundRect">
          <a:avLst/>
        </a:prstGeom>
        <a:solidFill>
          <a:srgbClr val="92D05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33F075D-EB2C-4BBD-8F67-273F14A526A5}" type="TxLink">
            <a:rPr lang="en-US" sz="2000" b="1" i="0" u="none" strike="noStrike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pPr algn="ctr"/>
            <a:t>£864.00</a:t>
          </a:fld>
          <a:endParaRPr lang="en-GB" sz="2000" b="1">
            <a:solidFill>
              <a:schemeClr val="bg1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1</xdr:col>
      <xdr:colOff>400009</xdr:colOff>
      <xdr:row>18</xdr:row>
      <xdr:rowOff>10990</xdr:rowOff>
    </xdr:from>
    <xdr:to>
      <xdr:col>2</xdr:col>
      <xdr:colOff>736043</xdr:colOff>
      <xdr:row>18</xdr:row>
      <xdr:rowOff>420077</xdr:rowOff>
    </xdr:to>
    <xdr:sp macro="" textlink="B19">
      <xdr:nvSpPr>
        <xdr:cNvPr id="7" name="TextBox 6">
          <a:extLst>
            <a:ext uri="{FF2B5EF4-FFF2-40B4-BE49-F238E27FC236}">
              <a16:creationId xmlns:a16="http://schemas.microsoft.com/office/drawing/2014/main" id="{A7BD32A9-C764-49D8-8B6B-8434B939AB07}"/>
            </a:ext>
          </a:extLst>
        </xdr:cNvPr>
        <xdr:cNvSpPr txBox="1"/>
      </xdr:nvSpPr>
      <xdr:spPr>
        <a:xfrm>
          <a:off x="574023" y="5094043"/>
          <a:ext cx="1490025" cy="409087"/>
        </a:xfrm>
        <a:prstGeom prst="roundRect">
          <a:avLst/>
        </a:prstGeom>
        <a:solidFill>
          <a:srgbClr val="FFFF0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FA1857E-1DB4-42CB-90D8-BD0A77D875A7}" type="TxLink">
            <a:rPr lang="en-US" sz="1400" b="1" i="0" u="none" strike="noStrike">
              <a:solidFill>
                <a:srgbClr val="000000"/>
              </a:solidFill>
              <a:latin typeface="Arial Black"/>
              <a:cs typeface="Arial"/>
            </a:rPr>
            <a:pPr algn="ctr"/>
            <a:t>£216.00</a:t>
          </a:fld>
          <a:endParaRPr lang="en-GB" sz="4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6</xdr:row>
      <xdr:rowOff>73025</xdr:rowOff>
    </xdr:from>
    <xdr:to>
      <xdr:col>14</xdr:col>
      <xdr:colOff>114545</xdr:colOff>
      <xdr:row>32</xdr:row>
      <xdr:rowOff>139947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832397-B4A2-78A7-33BA-AE0C23F91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0" y="3025775"/>
          <a:ext cx="4762745" cy="4810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helin.com/en/investors/stock-exchange/share-pric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DU23"/>
  <sheetViews>
    <sheetView tabSelected="1" zoomScale="70" zoomScaleNormal="70" workbookViewId="0">
      <selection activeCell="B17" sqref="B17:C17"/>
    </sheetView>
  </sheetViews>
  <sheetFormatPr defaultColWidth="0" defaultRowHeight="12.5" zeroHeight="1" x14ac:dyDescent="0.25"/>
  <cols>
    <col min="1" max="1" width="2.453125" style="27" customWidth="1"/>
    <col min="2" max="3" width="16.54296875" style="27" customWidth="1"/>
    <col min="4" max="4" width="8.6328125" style="27" customWidth="1"/>
    <col min="5" max="5" width="9.1796875" style="27" customWidth="1"/>
    <col min="6" max="6" width="23.54296875" style="27" customWidth="1"/>
    <col min="7" max="7" width="19.453125" style="27" customWidth="1"/>
    <col min="8" max="8" width="22.36328125" style="27" customWidth="1"/>
    <col min="9" max="9" width="7.36328125" style="27" customWidth="1"/>
    <col min="10" max="10" width="22.7265625" style="28" customWidth="1"/>
    <col min="11" max="11" width="25.6328125" style="28" customWidth="1"/>
    <col min="12" max="12" width="3.90625" style="28" customWidth="1"/>
    <col min="13" max="13" width="4" style="27" hidden="1" customWidth="1"/>
    <col min="14" max="4181" width="0" style="27" hidden="1" customWidth="1"/>
    <col min="4182" max="16384" width="8.7265625" style="27" hidden="1"/>
  </cols>
  <sheetData>
    <row r="1" spans="2:17" ht="8.5" customHeight="1" x14ac:dyDescent="0.25">
      <c r="B1" s="48"/>
      <c r="C1" s="48"/>
      <c r="D1" s="48"/>
      <c r="E1" s="48"/>
      <c r="F1" s="48"/>
      <c r="G1" s="48"/>
      <c r="H1" s="48"/>
      <c r="I1" s="48"/>
      <c r="J1" s="49"/>
      <c r="K1" s="49"/>
      <c r="L1" s="50"/>
    </row>
    <row r="2" spans="2:17" ht="13" thickBot="1" x14ac:dyDescent="0.3">
      <c r="L2" s="51"/>
    </row>
    <row r="3" spans="2:17" ht="14.5" customHeight="1" x14ac:dyDescent="0.25">
      <c r="D3" s="89" t="s">
        <v>14</v>
      </c>
      <c r="E3" s="90"/>
      <c r="F3" s="90"/>
      <c r="G3" s="90"/>
      <c r="H3" s="90"/>
      <c r="I3" s="90"/>
      <c r="J3" s="91"/>
      <c r="L3" s="51"/>
    </row>
    <row r="4" spans="2:17" ht="13.15" customHeight="1" x14ac:dyDescent="0.25">
      <c r="D4" s="92"/>
      <c r="E4" s="93"/>
      <c r="F4" s="93"/>
      <c r="G4" s="93"/>
      <c r="H4" s="93"/>
      <c r="I4" s="93"/>
      <c r="J4" s="94"/>
      <c r="L4" s="51"/>
    </row>
    <row r="5" spans="2:17" ht="14.5" customHeight="1" x14ac:dyDescent="0.25">
      <c r="D5" s="92"/>
      <c r="E5" s="93"/>
      <c r="F5" s="93"/>
      <c r="G5" s="93"/>
      <c r="H5" s="93"/>
      <c r="I5" s="93"/>
      <c r="J5" s="94"/>
      <c r="L5" s="51"/>
    </row>
    <row r="6" spans="2:17" ht="14.5" customHeight="1" thickBot="1" x14ac:dyDescent="0.3">
      <c r="D6" s="95"/>
      <c r="E6" s="96"/>
      <c r="F6" s="96"/>
      <c r="G6" s="96"/>
      <c r="H6" s="96"/>
      <c r="I6" s="96"/>
      <c r="J6" s="97"/>
      <c r="L6" s="51"/>
    </row>
    <row r="7" spans="2:17" x14ac:dyDescent="0.25">
      <c r="L7" s="51"/>
    </row>
    <row r="8" spans="2:17" s="31" customFormat="1" ht="9.5" customHeight="1" x14ac:dyDescent="0.25">
      <c r="C8" s="52"/>
      <c r="J8" s="52"/>
      <c r="K8" s="53"/>
      <c r="L8" s="54"/>
    </row>
    <row r="9" spans="2:17" ht="17" customHeight="1" thickBot="1" x14ac:dyDescent="0.5">
      <c r="D9" s="55"/>
      <c r="G9" s="56" t="s">
        <v>16</v>
      </c>
      <c r="K9" s="57"/>
      <c r="L9" s="58"/>
    </row>
    <row r="10" spans="2:17" ht="27" customHeight="1" thickBot="1" x14ac:dyDescent="0.5">
      <c r="B10" s="59"/>
      <c r="C10" s="59"/>
      <c r="D10" s="59"/>
      <c r="E10" s="59"/>
      <c r="F10" s="60" t="s">
        <v>11</v>
      </c>
      <c r="G10" s="42">
        <v>34</v>
      </c>
      <c r="H10" s="119" t="s">
        <v>30</v>
      </c>
      <c r="I10" s="61"/>
      <c r="K10" s="57"/>
      <c r="L10" s="58"/>
    </row>
    <row r="11" spans="2:17" ht="27" customHeight="1" thickBot="1" x14ac:dyDescent="0.35">
      <c r="B11" s="59"/>
      <c r="C11" s="59"/>
      <c r="D11" s="59"/>
      <c r="E11" s="59"/>
      <c r="F11" s="60" t="s">
        <v>27</v>
      </c>
      <c r="G11" s="62">
        <f>table!K2</f>
        <v>0.84244300000000005</v>
      </c>
      <c r="H11" s="43">
        <f>G10*G11</f>
        <v>28.643062</v>
      </c>
      <c r="I11" s="41"/>
      <c r="J11" s="59"/>
      <c r="K11" s="57"/>
      <c r="L11" s="58"/>
    </row>
    <row r="12" spans="2:17" ht="9" customHeight="1" thickBot="1" x14ac:dyDescent="0.35">
      <c r="B12" s="59"/>
      <c r="C12" s="59"/>
      <c r="D12" s="59"/>
      <c r="E12" s="59"/>
      <c r="F12" s="59"/>
      <c r="G12" s="63"/>
      <c r="H12" s="29"/>
      <c r="I12" s="29"/>
      <c r="K12" s="57"/>
      <c r="L12" s="58"/>
    </row>
    <row r="13" spans="2:17" ht="62.5" customHeight="1" x14ac:dyDescent="0.3">
      <c r="B13" s="83" t="s">
        <v>15</v>
      </c>
      <c r="C13" s="84"/>
      <c r="D13" s="59"/>
      <c r="F13" s="64" t="s">
        <v>26</v>
      </c>
      <c r="H13" s="65" t="s">
        <v>20</v>
      </c>
      <c r="J13" s="27"/>
      <c r="K13" s="27"/>
      <c r="L13" s="58"/>
      <c r="O13" s="33"/>
      <c r="P13" s="33"/>
      <c r="Q13" s="33"/>
    </row>
    <row r="14" spans="2:17" s="30" customFormat="1" ht="20.25" customHeight="1" x14ac:dyDescent="0.25">
      <c r="B14" s="85">
        <v>300</v>
      </c>
      <c r="C14" s="86"/>
      <c r="D14" s="81" t="s">
        <v>29</v>
      </c>
      <c r="F14" s="66">
        <f>IF(B14&lt;10,"N/A",IF(B14&gt;450,"N/A",B14))*4</f>
        <v>1200</v>
      </c>
      <c r="H14" s="67"/>
      <c r="L14" s="58"/>
    </row>
    <row r="15" spans="2:17" ht="14.25" customHeight="1" thickBot="1" x14ac:dyDescent="0.35">
      <c r="B15" s="87"/>
      <c r="C15" s="88"/>
      <c r="D15" s="82"/>
      <c r="E15" s="59"/>
      <c r="F15" s="68"/>
      <c r="H15" s="67"/>
      <c r="J15" s="27"/>
      <c r="K15" s="27"/>
      <c r="L15" s="58"/>
    </row>
    <row r="16" spans="2:17" ht="43" customHeight="1" x14ac:dyDescent="0.3">
      <c r="B16" s="109" t="s">
        <v>17</v>
      </c>
      <c r="C16" s="110"/>
      <c r="D16" s="59"/>
      <c r="E16" s="59"/>
      <c r="G16" s="69"/>
      <c r="H16" s="67"/>
      <c r="I16" s="67"/>
      <c r="J16" s="99" t="s">
        <v>18</v>
      </c>
      <c r="K16" s="84" t="s">
        <v>19</v>
      </c>
      <c r="L16" s="58"/>
    </row>
    <row r="17" spans="2:12" s="30" customFormat="1" ht="36.65" customHeight="1" thickBot="1" x14ac:dyDescent="0.4">
      <c r="B17" s="111">
        <v>0.2</v>
      </c>
      <c r="C17" s="112"/>
      <c r="D17" s="70"/>
      <c r="E17" s="70"/>
      <c r="F17" s="70"/>
      <c r="G17" s="71"/>
      <c r="J17" s="100"/>
      <c r="K17" s="106"/>
      <c r="L17" s="72"/>
    </row>
    <row r="18" spans="2:12" ht="45" customHeight="1" thickBot="1" x14ac:dyDescent="0.35">
      <c r="B18" s="107" t="s">
        <v>24</v>
      </c>
      <c r="C18" s="107"/>
      <c r="D18" s="59"/>
      <c r="E18" s="59"/>
      <c r="F18" s="34" t="s">
        <v>21</v>
      </c>
      <c r="G18" s="32" t="s">
        <v>12</v>
      </c>
      <c r="H18" s="73" t="s">
        <v>13</v>
      </c>
      <c r="I18" s="68"/>
      <c r="J18" s="46">
        <f>IF(F19="N/A","N/A",F19*H11/(H19))</f>
        <v>17.793417303030303</v>
      </c>
      <c r="K18" s="47">
        <f>IF(F19="N/A","N/A",IF(B17=20%,((F19*H11*0.72)/H19),IF(B17=40%,((F19*H11*0.52)/H19),"")))</f>
        <v>12.811260458181817</v>
      </c>
      <c r="L18" s="51"/>
    </row>
    <row r="19" spans="2:12" s="30" customFormat="1" ht="34" customHeight="1" thickBot="1" x14ac:dyDescent="0.35">
      <c r="B19" s="108">
        <f>IF(B17=20%,(B14*0.72),IF(B17=40%,(B14*0.52)))</f>
        <v>216</v>
      </c>
      <c r="C19" s="108"/>
      <c r="D19" s="59"/>
      <c r="E19" s="70"/>
      <c r="F19" s="44">
        <f>IF(F14="N/A","N/A",ROUNDDOWN(F14/H11,0))</f>
        <v>41</v>
      </c>
      <c r="G19" s="45">
        <f>VLOOKUP(F19,table!C4:F86,4,FALSE)</f>
        <v>25</v>
      </c>
      <c r="H19" s="74">
        <f>SUM(F19:G19)</f>
        <v>66</v>
      </c>
      <c r="I19" s="75"/>
      <c r="J19" s="67"/>
      <c r="K19" s="57"/>
      <c r="L19" s="76"/>
    </row>
    <row r="20" spans="2:12" ht="20" x14ac:dyDescent="0.3">
      <c r="B20" s="105" t="s">
        <v>28</v>
      </c>
      <c r="C20" s="105"/>
      <c r="D20" s="59"/>
      <c r="E20" s="59"/>
      <c r="F20" s="77"/>
      <c r="G20" s="78"/>
      <c r="J20" s="98" t="s">
        <v>10</v>
      </c>
      <c r="K20" s="79">
        <f>IF(K18="N/A","N/A",(H11-K18)*H19)</f>
        <v>1044.8989017600002</v>
      </c>
      <c r="L20" s="51"/>
    </row>
    <row r="21" spans="2:12" ht="36.5" customHeight="1" x14ac:dyDescent="0.3">
      <c r="B21" s="103" t="s">
        <v>25</v>
      </c>
      <c r="C21" s="104"/>
      <c r="D21" s="59"/>
      <c r="E21" s="59"/>
      <c r="F21" s="69" t="s">
        <v>23</v>
      </c>
      <c r="G21" s="40">
        <f>IF(F14="N/A","N/A",F14-(H11*F19))</f>
        <v>25.634457999999995</v>
      </c>
      <c r="H21" s="80"/>
      <c r="I21" s="80"/>
      <c r="J21" s="98"/>
      <c r="K21" s="80"/>
      <c r="L21" s="51"/>
    </row>
    <row r="22" spans="2:12" ht="16" customHeight="1" x14ac:dyDescent="0.3">
      <c r="B22" s="101">
        <f>B19*4</f>
        <v>864</v>
      </c>
      <c r="C22" s="102"/>
      <c r="D22" s="59"/>
      <c r="E22" s="59"/>
      <c r="L22" s="51"/>
    </row>
    <row r="23" spans="2:12" x14ac:dyDescent="0.25"/>
  </sheetData>
  <sheetProtection algorithmName="SHA-512" hashValue="vLXUX/ghiKmEBkuFbl7qEFvn4A4BEsQhBv7OlxoodPMvLvcGin1gz2ksexqJDJmhBunn7xaEra+cAXO9u3MysQ==" saltValue="Uw/kzsBOXkRU7Ld5z3huQg==" spinCount="100000" sheet="1" objects="1" scenarios="1" selectLockedCells="1"/>
  <mergeCells count="14">
    <mergeCell ref="B22:C22"/>
    <mergeCell ref="B21:C21"/>
    <mergeCell ref="B20:C20"/>
    <mergeCell ref="K16:K17"/>
    <mergeCell ref="B18:C18"/>
    <mergeCell ref="B19:C19"/>
    <mergeCell ref="B16:C16"/>
    <mergeCell ref="B17:C17"/>
    <mergeCell ref="D14:D15"/>
    <mergeCell ref="B13:C13"/>
    <mergeCell ref="B14:C15"/>
    <mergeCell ref="D3:J6"/>
    <mergeCell ref="J20:J21"/>
    <mergeCell ref="J16:J17"/>
  </mergeCells>
  <conditionalFormatting sqref="B14:C15">
    <cfRule type="cellIs" dxfId="0" priority="1" operator="greaterThan">
      <formula>450</formula>
    </cfRule>
  </conditionalFormatting>
  <dataValidations count="2">
    <dataValidation type="list" allowBlank="1" showInputMessage="1" showErrorMessage="1" sqref="B17" xr:uid="{0792CA00-1883-43DC-A305-C5DE17EEFC61}">
      <formula1>"20%,40%"</formula1>
    </dataValidation>
    <dataValidation type="whole" allowBlank="1" showInputMessage="1" showErrorMessage="1" errorTitle="Min Max" error="PLEASE NOTE _x000a__x000a_MONTHLY amount (for 4 months)_x000a_MIN   permitted = £10_x000a_MAX  permitted = £450" sqref="B14:C15" xr:uid="{67B2FFB4-182E-43DF-A2D4-20E14D018CB9}">
      <formula1>10</formula1>
      <formula2>450</formula2>
    </dataValidation>
  </dataValidations>
  <hyperlinks>
    <hyperlink ref="H10" r:id="rId1" xr:uid="{3C9ECC58-2C6B-472C-8F80-FE141AD59009}"/>
  </hyperlinks>
  <pageMargins left="0.7" right="0.7" top="0.75" bottom="0.75" header="0.3" footer="0.3"/>
  <pageSetup paperSize="9" scale="8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CCCC-CAE3-4FAE-9FE2-E86003D303A0}">
  <sheetPr codeName="Sheet2"/>
  <dimension ref="B1:P86"/>
  <sheetViews>
    <sheetView workbookViewId="0">
      <pane ySplit="5" topLeftCell="A65" activePane="bottomLeft" state="frozen"/>
      <selection pane="bottomLeft" activeCell="F2" sqref="F2"/>
    </sheetView>
  </sheetViews>
  <sheetFormatPr defaultColWidth="10.54296875" defaultRowHeight="14.5" x14ac:dyDescent="0.35"/>
  <cols>
    <col min="3" max="6" width="10.54296875" style="1"/>
    <col min="7" max="11" width="10.54296875" style="11"/>
    <col min="12" max="12" width="7.54296875" style="11" bestFit="1" customWidth="1"/>
    <col min="13" max="15" width="10.54296875" style="11"/>
  </cols>
  <sheetData>
    <row r="1" spans="2:13" x14ac:dyDescent="0.35">
      <c r="D1"/>
      <c r="F1" s="2" t="s">
        <v>0</v>
      </c>
      <c r="G1" s="12" t="s">
        <v>1</v>
      </c>
      <c r="H1" s="12"/>
    </row>
    <row r="2" spans="2:13" x14ac:dyDescent="0.35">
      <c r="B2" t="s">
        <v>22</v>
      </c>
      <c r="D2" s="4" t="s">
        <v>2</v>
      </c>
      <c r="E2" s="4"/>
      <c r="F2" s="3">
        <v>34.28</v>
      </c>
      <c r="G2" s="17">
        <f>F2*K2</f>
        <v>28.878946040000002</v>
      </c>
      <c r="H2" s="114" t="s">
        <v>3</v>
      </c>
      <c r="I2" s="114"/>
      <c r="J2" s="114"/>
      <c r="K2" s="23">
        <v>0.84244300000000005</v>
      </c>
    </row>
    <row r="3" spans="2:13" ht="15" thickBot="1" x14ac:dyDescent="0.4">
      <c r="C3" s="2"/>
      <c r="D3" s="2"/>
      <c r="E3" s="2"/>
      <c r="F3" s="3"/>
      <c r="G3" s="24"/>
      <c r="H3" s="24"/>
      <c r="I3" s="25"/>
    </row>
    <row r="4" spans="2:13" ht="15" thickBot="1" x14ac:dyDescent="0.4">
      <c r="B4" s="5"/>
      <c r="C4" s="115" t="s">
        <v>4</v>
      </c>
      <c r="D4" s="116"/>
      <c r="E4" s="117"/>
      <c r="F4" s="16"/>
      <c r="G4" s="26"/>
      <c r="H4" s="12"/>
      <c r="K4" s="12"/>
      <c r="L4" s="12"/>
    </row>
    <row r="5" spans="2:13" ht="159" customHeight="1" thickBot="1" x14ac:dyDescent="0.4">
      <c r="B5" s="18" t="s">
        <v>5</v>
      </c>
      <c r="C5" s="21" t="s">
        <v>6</v>
      </c>
      <c r="D5" s="6" t="s">
        <v>7</v>
      </c>
      <c r="E5" s="22" t="s">
        <v>8</v>
      </c>
      <c r="F5" s="18" t="s">
        <v>9</v>
      </c>
      <c r="G5" s="14"/>
      <c r="H5" s="14"/>
      <c r="J5" s="13"/>
      <c r="K5" s="14"/>
      <c r="L5" s="14"/>
    </row>
    <row r="6" spans="2:13" ht="15" customHeight="1" x14ac:dyDescent="0.35">
      <c r="B6" s="7">
        <v>0</v>
      </c>
      <c r="C6" s="35"/>
      <c r="D6" s="35"/>
      <c r="E6" s="35"/>
      <c r="F6" s="7"/>
      <c r="J6" s="9"/>
      <c r="K6" s="10"/>
      <c r="L6" s="10"/>
      <c r="M6" s="113"/>
    </row>
    <row r="7" spans="2:13" x14ac:dyDescent="0.35">
      <c r="B7" s="8">
        <f t="shared" ref="B7:B47" si="0">C7+F7</f>
        <v>3</v>
      </c>
      <c r="C7" s="1">
        <v>1</v>
      </c>
      <c r="D7" s="19">
        <f t="shared" ref="D7:D8" si="1">$G$2*C7</f>
        <v>28.878946040000002</v>
      </c>
      <c r="E7" s="19">
        <f>D7*0.7</f>
        <v>20.215262228</v>
      </c>
      <c r="F7" s="8">
        <v>2</v>
      </c>
      <c r="J7" s="9"/>
      <c r="K7" s="10"/>
      <c r="L7" s="10"/>
      <c r="M7" s="113"/>
    </row>
    <row r="8" spans="2:13" x14ac:dyDescent="0.35">
      <c r="B8" s="8">
        <f t="shared" si="0"/>
        <v>6</v>
      </c>
      <c r="C8" s="1">
        <v>2</v>
      </c>
      <c r="D8" s="19">
        <f t="shared" si="1"/>
        <v>57.757892080000005</v>
      </c>
      <c r="E8" s="19">
        <f t="shared" ref="E8:E59" si="2">D8*0.7</f>
        <v>40.430524456000001</v>
      </c>
      <c r="F8" s="8">
        <v>4</v>
      </c>
      <c r="J8" s="9"/>
      <c r="K8" s="10"/>
      <c r="L8" s="17"/>
      <c r="M8" s="113"/>
    </row>
    <row r="9" spans="2:13" x14ac:dyDescent="0.35">
      <c r="B9" s="8">
        <f t="shared" si="0"/>
        <v>9</v>
      </c>
      <c r="C9" s="1">
        <v>3</v>
      </c>
      <c r="D9" s="19">
        <f>$G$2*C9</f>
        <v>86.636838120000007</v>
      </c>
      <c r="E9" s="19">
        <f t="shared" si="2"/>
        <v>60.645786684000001</v>
      </c>
      <c r="F9" s="8">
        <v>6</v>
      </c>
      <c r="G9" s="10"/>
      <c r="H9" s="10"/>
      <c r="J9" s="9"/>
      <c r="K9" s="10"/>
      <c r="L9" s="10"/>
      <c r="M9" s="113"/>
    </row>
    <row r="10" spans="2:13" x14ac:dyDescent="0.35">
      <c r="B10" s="8">
        <f t="shared" si="0"/>
        <v>12</v>
      </c>
      <c r="C10" s="1">
        <v>4</v>
      </c>
      <c r="D10" s="19">
        <f>$G$2*C10</f>
        <v>115.51578416000001</v>
      </c>
      <c r="E10" s="19">
        <f t="shared" si="2"/>
        <v>80.861048912000001</v>
      </c>
      <c r="F10" s="8">
        <v>8</v>
      </c>
      <c r="H10" s="10"/>
      <c r="J10" s="9"/>
      <c r="K10" s="10"/>
      <c r="L10" s="10"/>
      <c r="M10" s="113"/>
    </row>
    <row r="11" spans="2:13" ht="15" thickBot="1" x14ac:dyDescent="0.4">
      <c r="B11" s="20">
        <f t="shared" si="0"/>
        <v>15</v>
      </c>
      <c r="C11" s="36">
        <v>5</v>
      </c>
      <c r="D11" s="37">
        <f>$G$2*C11</f>
        <v>144.39473020000003</v>
      </c>
      <c r="E11" s="37">
        <f t="shared" si="2"/>
        <v>101.07631114000002</v>
      </c>
      <c r="F11" s="20">
        <v>10</v>
      </c>
      <c r="G11" s="10"/>
      <c r="H11" s="10"/>
      <c r="J11" s="9"/>
      <c r="K11" s="10"/>
      <c r="L11" s="10"/>
      <c r="M11" s="113"/>
    </row>
    <row r="12" spans="2:13" ht="15.75" customHeight="1" x14ac:dyDescent="0.35">
      <c r="B12" s="7">
        <f t="shared" si="0"/>
        <v>17</v>
      </c>
      <c r="C12" s="38">
        <v>6</v>
      </c>
      <c r="D12" s="39">
        <f>$G$2*C12</f>
        <v>173.27367624000001</v>
      </c>
      <c r="E12" s="39">
        <f t="shared" si="2"/>
        <v>121.291573368</v>
      </c>
      <c r="F12" s="7">
        <v>11</v>
      </c>
      <c r="G12" s="10"/>
      <c r="H12" s="10"/>
      <c r="J12" s="9"/>
      <c r="K12" s="10"/>
      <c r="L12" s="10"/>
      <c r="M12" s="113"/>
    </row>
    <row r="13" spans="2:13" x14ac:dyDescent="0.35">
      <c r="B13" s="8">
        <f t="shared" si="0"/>
        <v>19</v>
      </c>
      <c r="C13" s="1">
        <v>7</v>
      </c>
      <c r="D13" s="19">
        <f t="shared" ref="D13:D56" si="3">$G$2*C13</f>
        <v>202.15262228</v>
      </c>
      <c r="E13" s="19">
        <f t="shared" si="2"/>
        <v>141.506835596</v>
      </c>
      <c r="F13" s="8">
        <v>12</v>
      </c>
      <c r="G13" s="10"/>
      <c r="H13" s="10"/>
      <c r="J13" s="9"/>
      <c r="K13" s="10"/>
      <c r="L13" s="10"/>
      <c r="M13" s="118"/>
    </row>
    <row r="14" spans="2:13" x14ac:dyDescent="0.35">
      <c r="B14" s="8">
        <f t="shared" si="0"/>
        <v>21</v>
      </c>
      <c r="C14" s="1">
        <v>8</v>
      </c>
      <c r="D14" s="19">
        <f t="shared" si="3"/>
        <v>231.03156832000002</v>
      </c>
      <c r="E14" s="19">
        <f t="shared" si="2"/>
        <v>161.722097824</v>
      </c>
      <c r="F14" s="8">
        <v>13</v>
      </c>
      <c r="G14" s="10"/>
      <c r="H14" s="10"/>
      <c r="J14" s="9"/>
      <c r="K14" s="10"/>
      <c r="L14" s="10"/>
      <c r="M14" s="118"/>
    </row>
    <row r="15" spans="2:13" x14ac:dyDescent="0.35">
      <c r="B15" s="8">
        <f t="shared" si="0"/>
        <v>23</v>
      </c>
      <c r="C15" s="1">
        <v>9</v>
      </c>
      <c r="D15" s="19">
        <f t="shared" si="3"/>
        <v>259.91051436000004</v>
      </c>
      <c r="E15" s="19">
        <f t="shared" si="2"/>
        <v>181.937360052</v>
      </c>
      <c r="F15" s="8">
        <v>14</v>
      </c>
      <c r="G15" s="10"/>
      <c r="H15" s="10"/>
      <c r="J15" s="9"/>
      <c r="K15" s="10"/>
      <c r="L15" s="10"/>
      <c r="M15" s="118"/>
    </row>
    <row r="16" spans="2:13" s="11" customFormat="1" x14ac:dyDescent="0.35">
      <c r="B16" s="8">
        <f t="shared" si="0"/>
        <v>25</v>
      </c>
      <c r="C16" s="1">
        <v>10</v>
      </c>
      <c r="D16" s="19">
        <f t="shared" si="3"/>
        <v>288.78946040000005</v>
      </c>
      <c r="E16" s="19">
        <f t="shared" si="2"/>
        <v>202.15262228000003</v>
      </c>
      <c r="F16" s="8">
        <v>15</v>
      </c>
      <c r="G16" s="10"/>
      <c r="H16" s="10"/>
      <c r="J16" s="9"/>
      <c r="K16" s="10"/>
      <c r="L16" s="10"/>
      <c r="M16" s="118"/>
    </row>
    <row r="17" spans="2:16" x14ac:dyDescent="0.35">
      <c r="B17" s="8">
        <f t="shared" si="0"/>
        <v>27</v>
      </c>
      <c r="C17" s="1">
        <v>11</v>
      </c>
      <c r="D17" s="19">
        <f t="shared" si="3"/>
        <v>317.66840644000001</v>
      </c>
      <c r="E17" s="19">
        <f t="shared" si="2"/>
        <v>222.367884508</v>
      </c>
      <c r="F17" s="8">
        <v>16</v>
      </c>
      <c r="G17" s="10"/>
      <c r="H17" s="10"/>
      <c r="J17" s="9"/>
      <c r="K17" s="10"/>
      <c r="L17" s="10"/>
      <c r="M17" s="113"/>
    </row>
    <row r="18" spans="2:16" x14ac:dyDescent="0.35">
      <c r="B18" s="8">
        <f t="shared" si="0"/>
        <v>29</v>
      </c>
      <c r="C18" s="1">
        <v>12</v>
      </c>
      <c r="D18" s="19">
        <f t="shared" si="3"/>
        <v>346.54735248000003</v>
      </c>
      <c r="E18" s="19">
        <f t="shared" si="2"/>
        <v>242.583146736</v>
      </c>
      <c r="F18" s="8">
        <v>17</v>
      </c>
      <c r="G18" s="10"/>
      <c r="H18" s="10"/>
      <c r="J18" s="9"/>
      <c r="K18" s="10"/>
      <c r="L18" s="10"/>
      <c r="M18" s="118"/>
    </row>
    <row r="19" spans="2:16" x14ac:dyDescent="0.35">
      <c r="B19" s="8">
        <f t="shared" si="0"/>
        <v>31</v>
      </c>
      <c r="C19" s="1">
        <v>13</v>
      </c>
      <c r="D19" s="19">
        <f t="shared" si="3"/>
        <v>375.42629852000005</v>
      </c>
      <c r="E19" s="19">
        <f t="shared" si="2"/>
        <v>262.79840896400003</v>
      </c>
      <c r="F19" s="8">
        <v>18</v>
      </c>
      <c r="G19" s="10"/>
      <c r="H19" s="10"/>
      <c r="J19" s="9"/>
      <c r="K19" s="10"/>
      <c r="L19" s="10"/>
      <c r="M19" s="118"/>
    </row>
    <row r="20" spans="2:16" x14ac:dyDescent="0.35">
      <c r="B20" s="8">
        <f t="shared" si="0"/>
        <v>33</v>
      </c>
      <c r="C20" s="1">
        <v>14</v>
      </c>
      <c r="D20" s="19">
        <f t="shared" si="3"/>
        <v>404.30524456000001</v>
      </c>
      <c r="E20" s="19">
        <f t="shared" si="2"/>
        <v>283.013671192</v>
      </c>
      <c r="F20" s="8">
        <v>19</v>
      </c>
      <c r="G20" s="10"/>
      <c r="H20" s="10"/>
      <c r="J20" s="9"/>
      <c r="K20" s="10"/>
      <c r="L20" s="10"/>
      <c r="M20" s="118"/>
    </row>
    <row r="21" spans="2:16" ht="15" thickBot="1" x14ac:dyDescent="0.4">
      <c r="B21" s="20">
        <f t="shared" si="0"/>
        <v>35</v>
      </c>
      <c r="C21" s="36">
        <v>15</v>
      </c>
      <c r="D21" s="37">
        <f t="shared" si="3"/>
        <v>433.18419060000002</v>
      </c>
      <c r="E21" s="37">
        <f t="shared" si="2"/>
        <v>303.22893341999998</v>
      </c>
      <c r="F21" s="20">
        <v>20</v>
      </c>
      <c r="G21" s="10"/>
      <c r="H21" s="10"/>
      <c r="J21" s="9"/>
      <c r="K21" s="10"/>
      <c r="L21" s="10"/>
      <c r="M21" s="118"/>
    </row>
    <row r="22" spans="2:16" ht="12.75" customHeight="1" x14ac:dyDescent="0.35">
      <c r="B22" s="7">
        <f t="shared" si="0"/>
        <v>36</v>
      </c>
      <c r="C22" s="35">
        <v>16</v>
      </c>
      <c r="D22" s="39">
        <f t="shared" si="3"/>
        <v>462.06313664000004</v>
      </c>
      <c r="E22" s="39">
        <f t="shared" si="2"/>
        <v>323.444195648</v>
      </c>
      <c r="F22" s="7">
        <v>20</v>
      </c>
      <c r="G22" s="10"/>
      <c r="H22" s="10"/>
      <c r="J22" s="9"/>
      <c r="K22" s="10"/>
      <c r="L22" s="10"/>
      <c r="M22" s="113"/>
    </row>
    <row r="23" spans="2:16" x14ac:dyDescent="0.35">
      <c r="B23" s="8">
        <f t="shared" si="0"/>
        <v>37</v>
      </c>
      <c r="C23" s="1">
        <v>17</v>
      </c>
      <c r="D23" s="19">
        <f t="shared" si="3"/>
        <v>490.94208268000006</v>
      </c>
      <c r="E23" s="19">
        <f t="shared" si="2"/>
        <v>343.65945787600003</v>
      </c>
      <c r="F23" s="8">
        <v>20</v>
      </c>
      <c r="G23" s="10"/>
      <c r="H23" s="10"/>
      <c r="J23" s="9"/>
      <c r="K23" s="10"/>
      <c r="L23" s="10"/>
      <c r="M23" s="113"/>
    </row>
    <row r="24" spans="2:16" x14ac:dyDescent="0.35">
      <c r="B24" s="8">
        <f t="shared" si="0"/>
        <v>38</v>
      </c>
      <c r="C24" s="1">
        <v>18</v>
      </c>
      <c r="D24" s="19">
        <f t="shared" si="3"/>
        <v>519.82102872000007</v>
      </c>
      <c r="E24" s="19">
        <f t="shared" si="2"/>
        <v>363.874720104</v>
      </c>
      <c r="F24" s="8">
        <v>20</v>
      </c>
      <c r="G24" s="10"/>
      <c r="H24" s="10"/>
      <c r="J24" s="9"/>
      <c r="K24" s="10"/>
      <c r="L24" s="10"/>
      <c r="M24" s="113"/>
    </row>
    <row r="25" spans="2:16" ht="15" thickBot="1" x14ac:dyDescent="0.4">
      <c r="B25" s="20">
        <f t="shared" si="0"/>
        <v>39</v>
      </c>
      <c r="C25" s="36">
        <v>19</v>
      </c>
      <c r="D25" s="37">
        <f t="shared" si="3"/>
        <v>548.69997476000003</v>
      </c>
      <c r="E25" s="37">
        <f t="shared" si="2"/>
        <v>384.08998233199998</v>
      </c>
      <c r="F25" s="20">
        <v>20</v>
      </c>
      <c r="G25" s="10"/>
      <c r="H25" s="10"/>
      <c r="J25" s="9"/>
      <c r="K25" s="10"/>
      <c r="L25" s="10"/>
      <c r="M25" s="113"/>
    </row>
    <row r="26" spans="2:16" x14ac:dyDescent="0.35">
      <c r="B26" s="7">
        <f t="shared" si="0"/>
        <v>41</v>
      </c>
      <c r="C26" s="35">
        <v>20</v>
      </c>
      <c r="D26" s="39">
        <f t="shared" si="3"/>
        <v>577.57892080000011</v>
      </c>
      <c r="E26" s="39">
        <f t="shared" si="2"/>
        <v>404.30524456000006</v>
      </c>
      <c r="F26" s="7">
        <v>21</v>
      </c>
      <c r="G26" s="10"/>
      <c r="H26" s="10"/>
      <c r="J26" s="9"/>
      <c r="K26" s="10"/>
      <c r="L26" s="10"/>
      <c r="M26" s="113"/>
    </row>
    <row r="27" spans="2:16" x14ac:dyDescent="0.35">
      <c r="B27" s="8">
        <f t="shared" si="0"/>
        <v>42</v>
      </c>
      <c r="C27" s="1">
        <v>21</v>
      </c>
      <c r="D27" s="19">
        <f t="shared" si="3"/>
        <v>606.45786684000007</v>
      </c>
      <c r="E27" s="19">
        <f t="shared" si="2"/>
        <v>424.52050678800003</v>
      </c>
      <c r="F27" s="8">
        <v>21</v>
      </c>
      <c r="G27" s="10"/>
      <c r="H27" s="10"/>
      <c r="J27" s="9"/>
      <c r="K27" s="10"/>
      <c r="L27" s="10"/>
      <c r="M27" s="113"/>
    </row>
    <row r="28" spans="2:16" x14ac:dyDescent="0.35">
      <c r="B28" s="8">
        <f t="shared" si="0"/>
        <v>43</v>
      </c>
      <c r="C28" s="1">
        <v>22</v>
      </c>
      <c r="D28" s="19">
        <f t="shared" si="3"/>
        <v>635.33681288000002</v>
      </c>
      <c r="E28" s="19">
        <f t="shared" si="2"/>
        <v>444.73576901600001</v>
      </c>
      <c r="F28" s="8">
        <v>21</v>
      </c>
      <c r="G28" s="10"/>
      <c r="H28" s="10"/>
      <c r="J28" s="9"/>
      <c r="K28" s="10"/>
      <c r="L28" s="10"/>
      <c r="M28" s="113"/>
      <c r="P28" s="4"/>
    </row>
    <row r="29" spans="2:16" x14ac:dyDescent="0.35">
      <c r="B29" s="8">
        <f t="shared" si="0"/>
        <v>44</v>
      </c>
      <c r="C29" s="1">
        <v>23</v>
      </c>
      <c r="D29" s="19">
        <f t="shared" si="3"/>
        <v>664.2157589200001</v>
      </c>
      <c r="E29" s="19">
        <f t="shared" si="2"/>
        <v>464.95103124400003</v>
      </c>
      <c r="F29" s="8">
        <v>21</v>
      </c>
      <c r="G29" s="10"/>
      <c r="H29" s="10"/>
      <c r="J29" s="9"/>
      <c r="K29" s="10"/>
      <c r="L29" s="10"/>
      <c r="M29" s="113"/>
    </row>
    <row r="30" spans="2:16" ht="15" thickBot="1" x14ac:dyDescent="0.4">
      <c r="B30" s="20">
        <f t="shared" si="0"/>
        <v>45</v>
      </c>
      <c r="C30" s="36">
        <v>24</v>
      </c>
      <c r="D30" s="37">
        <f t="shared" si="3"/>
        <v>693.09470496000006</v>
      </c>
      <c r="E30" s="37">
        <f t="shared" si="2"/>
        <v>485.16629347200001</v>
      </c>
      <c r="F30" s="20">
        <v>21</v>
      </c>
      <c r="G30" s="10"/>
      <c r="H30" s="10"/>
      <c r="J30" s="9"/>
      <c r="K30" s="10"/>
      <c r="L30" s="10"/>
      <c r="M30" s="113"/>
    </row>
    <row r="31" spans="2:16" x14ac:dyDescent="0.35">
      <c r="B31" s="8">
        <f t="shared" si="0"/>
        <v>47</v>
      </c>
      <c r="C31" s="1">
        <v>25</v>
      </c>
      <c r="D31" s="19">
        <f t="shared" si="3"/>
        <v>721.97365100000002</v>
      </c>
      <c r="E31" s="19">
        <f t="shared" si="2"/>
        <v>505.38155569999998</v>
      </c>
      <c r="F31" s="8">
        <v>22</v>
      </c>
      <c r="G31" s="10"/>
      <c r="H31" s="10"/>
      <c r="J31" s="9"/>
      <c r="K31" s="10"/>
      <c r="L31" s="10"/>
      <c r="M31" s="113"/>
    </row>
    <row r="32" spans="2:16" x14ac:dyDescent="0.35">
      <c r="B32" s="8">
        <f t="shared" si="0"/>
        <v>48</v>
      </c>
      <c r="C32" s="1">
        <v>26</v>
      </c>
      <c r="D32" s="19">
        <f t="shared" si="3"/>
        <v>750.85259704000009</v>
      </c>
      <c r="E32" s="19">
        <f t="shared" si="2"/>
        <v>525.59681792800006</v>
      </c>
      <c r="F32" s="8">
        <v>22</v>
      </c>
      <c r="G32" s="10"/>
      <c r="H32" s="10"/>
      <c r="J32" s="9"/>
      <c r="K32" s="10"/>
      <c r="L32" s="10"/>
      <c r="M32" s="113"/>
    </row>
    <row r="33" spans="2:13" x14ac:dyDescent="0.35">
      <c r="B33" s="8">
        <f t="shared" si="0"/>
        <v>49</v>
      </c>
      <c r="C33" s="1">
        <v>27</v>
      </c>
      <c r="D33" s="19">
        <f t="shared" si="3"/>
        <v>779.73154308000005</v>
      </c>
      <c r="E33" s="19">
        <f t="shared" si="2"/>
        <v>545.81208015599998</v>
      </c>
      <c r="F33" s="8">
        <v>22</v>
      </c>
      <c r="G33" s="10"/>
      <c r="H33" s="10"/>
      <c r="J33" s="9"/>
      <c r="K33" s="10"/>
      <c r="L33" s="10"/>
      <c r="M33" s="113"/>
    </row>
    <row r="34" spans="2:13" x14ac:dyDescent="0.35">
      <c r="B34" s="8">
        <f t="shared" si="0"/>
        <v>50</v>
      </c>
      <c r="C34" s="1">
        <v>28</v>
      </c>
      <c r="D34" s="19">
        <f t="shared" si="3"/>
        <v>808.61048912000001</v>
      </c>
      <c r="E34" s="19">
        <f t="shared" si="2"/>
        <v>566.02734238400001</v>
      </c>
      <c r="F34" s="8">
        <v>22</v>
      </c>
      <c r="G34" s="10"/>
      <c r="H34" s="10"/>
      <c r="J34" s="9"/>
      <c r="K34" s="10"/>
      <c r="L34" s="10"/>
      <c r="M34" s="113"/>
    </row>
    <row r="35" spans="2:13" ht="15" thickBot="1" x14ac:dyDescent="0.4">
      <c r="B35" s="8">
        <f t="shared" si="0"/>
        <v>51</v>
      </c>
      <c r="C35" s="1">
        <v>29</v>
      </c>
      <c r="D35" s="19">
        <f t="shared" si="3"/>
        <v>837.48943516000008</v>
      </c>
      <c r="E35" s="19">
        <f t="shared" si="2"/>
        <v>586.24260461200004</v>
      </c>
      <c r="F35" s="8">
        <v>22</v>
      </c>
      <c r="G35" s="10"/>
      <c r="H35" s="10"/>
      <c r="J35" s="9"/>
      <c r="K35" s="10"/>
      <c r="L35" s="10"/>
      <c r="M35" s="113"/>
    </row>
    <row r="36" spans="2:13" x14ac:dyDescent="0.35">
      <c r="B36" s="7">
        <f t="shared" si="0"/>
        <v>53</v>
      </c>
      <c r="C36" s="35">
        <v>30</v>
      </c>
      <c r="D36" s="39">
        <f t="shared" si="3"/>
        <v>866.36838120000004</v>
      </c>
      <c r="E36" s="39">
        <f t="shared" si="2"/>
        <v>606.45786683999995</v>
      </c>
      <c r="F36" s="7">
        <v>23</v>
      </c>
      <c r="G36" s="10"/>
      <c r="H36" s="10"/>
      <c r="J36" s="9"/>
      <c r="K36" s="10"/>
      <c r="L36" s="10"/>
      <c r="M36" s="113"/>
    </row>
    <row r="37" spans="2:13" x14ac:dyDescent="0.35">
      <c r="B37" s="8">
        <f t="shared" si="0"/>
        <v>54</v>
      </c>
      <c r="C37" s="1">
        <v>31</v>
      </c>
      <c r="D37" s="19">
        <f t="shared" si="3"/>
        <v>895.24732724000012</v>
      </c>
      <c r="E37" s="19">
        <f t="shared" si="2"/>
        <v>626.67312906800009</v>
      </c>
      <c r="F37" s="8">
        <v>23</v>
      </c>
      <c r="G37" s="10"/>
      <c r="H37" s="10"/>
      <c r="J37" s="9"/>
      <c r="K37" s="10"/>
      <c r="L37" s="10"/>
      <c r="M37" s="113"/>
    </row>
    <row r="38" spans="2:13" x14ac:dyDescent="0.35">
      <c r="B38" s="8">
        <f t="shared" si="0"/>
        <v>55</v>
      </c>
      <c r="C38" s="1">
        <v>32</v>
      </c>
      <c r="D38" s="19">
        <f t="shared" si="3"/>
        <v>924.12627328000008</v>
      </c>
      <c r="E38" s="19">
        <f t="shared" si="2"/>
        <v>646.88839129600001</v>
      </c>
      <c r="F38" s="8">
        <v>23</v>
      </c>
      <c r="G38" s="10"/>
      <c r="H38" s="10"/>
      <c r="J38" s="9"/>
      <c r="K38" s="10"/>
      <c r="L38" s="10"/>
      <c r="M38" s="113"/>
    </row>
    <row r="39" spans="2:13" x14ac:dyDescent="0.35">
      <c r="B39" s="8">
        <f t="shared" si="0"/>
        <v>56</v>
      </c>
      <c r="C39" s="1">
        <v>33</v>
      </c>
      <c r="D39" s="19">
        <f t="shared" si="3"/>
        <v>953.00521932000004</v>
      </c>
      <c r="E39" s="19">
        <f t="shared" si="2"/>
        <v>667.10365352400004</v>
      </c>
      <c r="F39" s="8">
        <v>23</v>
      </c>
      <c r="G39" s="10"/>
      <c r="H39" s="10"/>
      <c r="J39" s="9"/>
      <c r="K39" s="10"/>
      <c r="L39" s="10"/>
      <c r="M39" s="113"/>
    </row>
    <row r="40" spans="2:13" ht="15" thickBot="1" x14ac:dyDescent="0.4">
      <c r="B40" s="20">
        <f t="shared" si="0"/>
        <v>57</v>
      </c>
      <c r="C40" s="36">
        <v>34</v>
      </c>
      <c r="D40" s="37">
        <f t="shared" si="3"/>
        <v>981.88416536000011</v>
      </c>
      <c r="E40" s="37">
        <f t="shared" si="2"/>
        <v>687.31891575200007</v>
      </c>
      <c r="F40" s="20">
        <v>23</v>
      </c>
      <c r="G40" s="10"/>
      <c r="H40" s="10"/>
      <c r="J40" s="9"/>
      <c r="K40" s="10"/>
      <c r="L40" s="10"/>
      <c r="M40" s="113"/>
    </row>
    <row r="41" spans="2:13" x14ac:dyDescent="0.35">
      <c r="B41" s="7">
        <f t="shared" si="0"/>
        <v>59</v>
      </c>
      <c r="C41" s="35">
        <v>35</v>
      </c>
      <c r="D41" s="39">
        <f t="shared" si="3"/>
        <v>1010.7631114000001</v>
      </c>
      <c r="E41" s="39">
        <f t="shared" si="2"/>
        <v>707.53417797999998</v>
      </c>
      <c r="F41" s="7">
        <v>24</v>
      </c>
      <c r="G41" s="10"/>
      <c r="H41" s="10"/>
      <c r="J41" s="9"/>
      <c r="K41" s="10"/>
      <c r="L41" s="10"/>
      <c r="M41" s="113"/>
    </row>
    <row r="42" spans="2:13" x14ac:dyDescent="0.35">
      <c r="B42" s="8">
        <f t="shared" si="0"/>
        <v>60</v>
      </c>
      <c r="C42" s="1">
        <v>36</v>
      </c>
      <c r="D42" s="19">
        <f t="shared" si="3"/>
        <v>1039.6420574400001</v>
      </c>
      <c r="E42" s="19">
        <f t="shared" si="2"/>
        <v>727.74944020800001</v>
      </c>
      <c r="F42" s="8">
        <v>24</v>
      </c>
      <c r="G42" s="10"/>
      <c r="H42" s="10"/>
      <c r="J42" s="9"/>
      <c r="K42" s="10"/>
      <c r="L42" s="10"/>
      <c r="M42" s="113"/>
    </row>
    <row r="43" spans="2:13" x14ac:dyDescent="0.35">
      <c r="B43" s="8">
        <f t="shared" si="0"/>
        <v>61</v>
      </c>
      <c r="C43" s="1">
        <v>37</v>
      </c>
      <c r="D43" s="19">
        <f t="shared" si="3"/>
        <v>1068.52100348</v>
      </c>
      <c r="E43" s="19">
        <f t="shared" si="2"/>
        <v>747.96470243599993</v>
      </c>
      <c r="F43" s="8">
        <v>24</v>
      </c>
      <c r="G43" s="10"/>
      <c r="H43" s="10"/>
      <c r="J43" s="9"/>
      <c r="K43" s="10"/>
      <c r="L43" s="10"/>
      <c r="M43" s="113"/>
    </row>
    <row r="44" spans="2:13" x14ac:dyDescent="0.35">
      <c r="B44" s="8">
        <f t="shared" si="0"/>
        <v>62</v>
      </c>
      <c r="C44" s="1">
        <v>38</v>
      </c>
      <c r="D44" s="19">
        <f t="shared" si="3"/>
        <v>1097.3999495200001</v>
      </c>
      <c r="E44" s="19">
        <f t="shared" si="2"/>
        <v>768.17996466399995</v>
      </c>
      <c r="F44" s="8">
        <v>24</v>
      </c>
      <c r="G44" s="10"/>
      <c r="H44" s="10"/>
      <c r="J44" s="9"/>
      <c r="K44" s="10"/>
      <c r="L44" s="10"/>
      <c r="M44" s="113"/>
    </row>
    <row r="45" spans="2:13" ht="15" thickBot="1" x14ac:dyDescent="0.4">
      <c r="B45" s="20">
        <f t="shared" si="0"/>
        <v>63</v>
      </c>
      <c r="C45" s="36">
        <v>39</v>
      </c>
      <c r="D45" s="37">
        <f t="shared" si="3"/>
        <v>1126.2788955600001</v>
      </c>
      <c r="E45" s="37">
        <f t="shared" si="2"/>
        <v>788.3952268920001</v>
      </c>
      <c r="F45" s="20">
        <v>24</v>
      </c>
      <c r="G45" s="10"/>
      <c r="H45" s="10"/>
      <c r="J45" s="9"/>
      <c r="K45" s="10"/>
      <c r="L45" s="10"/>
      <c r="M45" s="113"/>
    </row>
    <row r="46" spans="2:13" x14ac:dyDescent="0.35">
      <c r="B46" s="7">
        <f t="shared" si="0"/>
        <v>65</v>
      </c>
      <c r="C46" s="35">
        <v>40</v>
      </c>
      <c r="D46" s="39">
        <f t="shared" si="3"/>
        <v>1155.1578416000002</v>
      </c>
      <c r="E46" s="39">
        <f t="shared" si="2"/>
        <v>808.61048912000012</v>
      </c>
      <c r="F46" s="7">
        <v>25</v>
      </c>
      <c r="G46" s="10"/>
      <c r="H46" s="10"/>
      <c r="J46" s="9"/>
      <c r="K46" s="10"/>
      <c r="L46" s="10"/>
      <c r="M46" s="113"/>
    </row>
    <row r="47" spans="2:13" x14ac:dyDescent="0.35">
      <c r="B47" s="8">
        <f t="shared" si="0"/>
        <v>66</v>
      </c>
      <c r="C47" s="1">
        <v>41</v>
      </c>
      <c r="D47" s="19">
        <f t="shared" si="3"/>
        <v>1184.0367876400001</v>
      </c>
      <c r="E47" s="19">
        <f t="shared" si="2"/>
        <v>828.82575134800004</v>
      </c>
      <c r="F47" s="8">
        <v>25</v>
      </c>
      <c r="M47" s="15"/>
    </row>
    <row r="48" spans="2:13" x14ac:dyDescent="0.35">
      <c r="B48" s="8">
        <f t="shared" ref="B48:B86" si="4">C48+F48</f>
        <v>67</v>
      </c>
      <c r="C48" s="1">
        <v>42</v>
      </c>
      <c r="D48" s="19">
        <f t="shared" si="3"/>
        <v>1212.9157336800001</v>
      </c>
      <c r="E48" s="19">
        <f t="shared" si="2"/>
        <v>849.04101357600007</v>
      </c>
      <c r="F48" s="8">
        <v>25</v>
      </c>
      <c r="M48" s="15"/>
    </row>
    <row r="49" spans="2:13" x14ac:dyDescent="0.35">
      <c r="B49" s="8">
        <f t="shared" si="4"/>
        <v>68</v>
      </c>
      <c r="C49" s="1">
        <v>43</v>
      </c>
      <c r="D49" s="19">
        <f t="shared" si="3"/>
        <v>1241.7946797200002</v>
      </c>
      <c r="E49" s="19">
        <f t="shared" si="2"/>
        <v>869.2562758040001</v>
      </c>
      <c r="F49" s="8">
        <v>25</v>
      </c>
      <c r="M49" s="15"/>
    </row>
    <row r="50" spans="2:13" ht="15" thickBot="1" x14ac:dyDescent="0.4">
      <c r="B50" s="20">
        <f t="shared" si="4"/>
        <v>69</v>
      </c>
      <c r="C50" s="36">
        <v>44</v>
      </c>
      <c r="D50" s="37">
        <f t="shared" si="3"/>
        <v>1270.67362576</v>
      </c>
      <c r="E50" s="37">
        <f t="shared" si="2"/>
        <v>889.47153803200001</v>
      </c>
      <c r="F50" s="20">
        <v>25</v>
      </c>
      <c r="M50" s="15"/>
    </row>
    <row r="51" spans="2:13" x14ac:dyDescent="0.35">
      <c r="B51" s="7">
        <f t="shared" si="4"/>
        <v>71</v>
      </c>
      <c r="C51" s="35">
        <v>45</v>
      </c>
      <c r="D51" s="39">
        <f t="shared" si="3"/>
        <v>1299.5525718000001</v>
      </c>
      <c r="E51" s="39">
        <f t="shared" si="2"/>
        <v>909.68680026000004</v>
      </c>
      <c r="F51" s="7">
        <v>26</v>
      </c>
      <c r="M51" s="15"/>
    </row>
    <row r="52" spans="2:13" x14ac:dyDescent="0.35">
      <c r="B52" s="8">
        <f t="shared" si="4"/>
        <v>72</v>
      </c>
      <c r="C52" s="1">
        <v>46</v>
      </c>
      <c r="D52" s="19">
        <f t="shared" si="3"/>
        <v>1328.4315178400002</v>
      </c>
      <c r="E52" s="19">
        <f t="shared" si="2"/>
        <v>929.90206248800007</v>
      </c>
      <c r="F52" s="8">
        <v>26</v>
      </c>
    </row>
    <row r="53" spans="2:13" x14ac:dyDescent="0.35">
      <c r="B53" s="8">
        <f t="shared" si="4"/>
        <v>73</v>
      </c>
      <c r="C53" s="1">
        <v>47</v>
      </c>
      <c r="D53" s="19">
        <f t="shared" si="3"/>
        <v>1357.31046388</v>
      </c>
      <c r="E53" s="19">
        <f t="shared" si="2"/>
        <v>950.11732471599998</v>
      </c>
      <c r="F53" s="8">
        <v>26</v>
      </c>
    </row>
    <row r="54" spans="2:13" x14ac:dyDescent="0.35">
      <c r="B54" s="8">
        <f t="shared" si="4"/>
        <v>74</v>
      </c>
      <c r="C54" s="1">
        <v>48</v>
      </c>
      <c r="D54" s="19">
        <f t="shared" si="3"/>
        <v>1386.1894099200001</v>
      </c>
      <c r="E54" s="19">
        <f t="shared" si="2"/>
        <v>970.33258694400001</v>
      </c>
      <c r="F54" s="8">
        <v>26</v>
      </c>
    </row>
    <row r="55" spans="2:13" ht="15" thickBot="1" x14ac:dyDescent="0.4">
      <c r="B55" s="20">
        <f t="shared" si="4"/>
        <v>75</v>
      </c>
      <c r="C55" s="36">
        <v>49</v>
      </c>
      <c r="D55" s="37">
        <f t="shared" si="3"/>
        <v>1415.0683559600002</v>
      </c>
      <c r="E55" s="37">
        <f t="shared" si="2"/>
        <v>990.54784917200004</v>
      </c>
      <c r="F55" s="20">
        <v>26</v>
      </c>
    </row>
    <row r="56" spans="2:13" x14ac:dyDescent="0.35">
      <c r="B56" s="7">
        <f t="shared" si="4"/>
        <v>77</v>
      </c>
      <c r="C56" s="35">
        <v>50</v>
      </c>
      <c r="D56" s="39">
        <f t="shared" si="3"/>
        <v>1443.947302</v>
      </c>
      <c r="E56" s="39">
        <f t="shared" si="2"/>
        <v>1010.7631114</v>
      </c>
      <c r="F56" s="7">
        <v>27</v>
      </c>
    </row>
    <row r="57" spans="2:13" x14ac:dyDescent="0.35">
      <c r="B57" s="8">
        <f t="shared" si="4"/>
        <v>78</v>
      </c>
      <c r="C57" s="1">
        <v>51</v>
      </c>
      <c r="D57" s="19">
        <f t="shared" ref="D57:D86" si="5">$G$2*C57</f>
        <v>1472.8262480400001</v>
      </c>
      <c r="E57" s="19">
        <f t="shared" si="2"/>
        <v>1030.9783736280001</v>
      </c>
      <c r="F57" s="8">
        <v>27</v>
      </c>
    </row>
    <row r="58" spans="2:13" x14ac:dyDescent="0.35">
      <c r="B58" s="8">
        <f t="shared" si="4"/>
        <v>79</v>
      </c>
      <c r="C58" s="1">
        <v>52</v>
      </c>
      <c r="D58" s="19">
        <f t="shared" si="5"/>
        <v>1501.7051940800002</v>
      </c>
      <c r="E58" s="19">
        <f t="shared" si="2"/>
        <v>1051.1936358560001</v>
      </c>
      <c r="F58" s="8">
        <v>27</v>
      </c>
    </row>
    <row r="59" spans="2:13" x14ac:dyDescent="0.35">
      <c r="B59" s="8">
        <f t="shared" si="4"/>
        <v>80</v>
      </c>
      <c r="C59" s="1">
        <v>53</v>
      </c>
      <c r="D59" s="19">
        <f t="shared" si="5"/>
        <v>1530.58414012</v>
      </c>
      <c r="E59" s="19">
        <f t="shared" si="2"/>
        <v>1071.4088980839999</v>
      </c>
      <c r="F59" s="8">
        <v>27</v>
      </c>
    </row>
    <row r="60" spans="2:13" ht="15" thickBot="1" x14ac:dyDescent="0.4">
      <c r="B60" s="20">
        <f t="shared" si="4"/>
        <v>81</v>
      </c>
      <c r="C60" s="36">
        <v>54</v>
      </c>
      <c r="D60" s="37">
        <f t="shared" si="5"/>
        <v>1559.4630861600001</v>
      </c>
      <c r="E60" s="37"/>
      <c r="F60" s="20">
        <v>27</v>
      </c>
    </row>
    <row r="61" spans="2:13" x14ac:dyDescent="0.35">
      <c r="B61" s="7">
        <f t="shared" si="4"/>
        <v>83</v>
      </c>
      <c r="C61" s="35">
        <v>55</v>
      </c>
      <c r="D61" s="39">
        <f t="shared" si="5"/>
        <v>1588.3420322000002</v>
      </c>
      <c r="E61" s="39"/>
      <c r="F61" s="7">
        <v>28</v>
      </c>
    </row>
    <row r="62" spans="2:13" x14ac:dyDescent="0.35">
      <c r="B62" s="8">
        <f t="shared" si="4"/>
        <v>84</v>
      </c>
      <c r="C62" s="1">
        <v>56</v>
      </c>
      <c r="D62" s="19">
        <f t="shared" si="5"/>
        <v>1617.22097824</v>
      </c>
      <c r="E62" s="19"/>
      <c r="F62" s="8">
        <v>28</v>
      </c>
    </row>
    <row r="63" spans="2:13" x14ac:dyDescent="0.35">
      <c r="B63" s="8">
        <f t="shared" si="4"/>
        <v>85</v>
      </c>
      <c r="C63" s="1">
        <v>57</v>
      </c>
      <c r="D63" s="19">
        <f t="shared" si="5"/>
        <v>1646.0999242800001</v>
      </c>
      <c r="E63" s="19"/>
      <c r="F63" s="8">
        <v>28</v>
      </c>
    </row>
    <row r="64" spans="2:13" x14ac:dyDescent="0.35">
      <c r="B64" s="8">
        <f t="shared" si="4"/>
        <v>86</v>
      </c>
      <c r="C64" s="1">
        <v>58</v>
      </c>
      <c r="D64" s="19">
        <f t="shared" si="5"/>
        <v>1674.9788703200002</v>
      </c>
      <c r="E64" s="19"/>
      <c r="F64" s="8">
        <v>28</v>
      </c>
    </row>
    <row r="65" spans="2:6" ht="15" thickBot="1" x14ac:dyDescent="0.4">
      <c r="B65" s="20">
        <f t="shared" si="4"/>
        <v>87</v>
      </c>
      <c r="C65" s="36">
        <v>59</v>
      </c>
      <c r="D65" s="37">
        <f t="shared" si="5"/>
        <v>1703.8578163600002</v>
      </c>
      <c r="E65" s="37"/>
      <c r="F65" s="20">
        <v>28</v>
      </c>
    </row>
    <row r="66" spans="2:6" x14ac:dyDescent="0.35">
      <c r="B66" s="7">
        <f t="shared" si="4"/>
        <v>89</v>
      </c>
      <c r="C66" s="35">
        <v>60</v>
      </c>
      <c r="D66" s="39">
        <f t="shared" si="5"/>
        <v>1732.7367624000001</v>
      </c>
      <c r="E66" s="39"/>
      <c r="F66" s="7">
        <v>29</v>
      </c>
    </row>
    <row r="67" spans="2:6" x14ac:dyDescent="0.35">
      <c r="B67" s="8">
        <f t="shared" si="4"/>
        <v>90</v>
      </c>
      <c r="C67" s="1">
        <v>61</v>
      </c>
      <c r="D67" s="19">
        <f t="shared" si="5"/>
        <v>1761.6157084400002</v>
      </c>
      <c r="E67" s="19"/>
      <c r="F67" s="8">
        <v>29</v>
      </c>
    </row>
    <row r="68" spans="2:6" x14ac:dyDescent="0.35">
      <c r="B68" s="8">
        <f t="shared" si="4"/>
        <v>91</v>
      </c>
      <c r="C68" s="1">
        <v>62</v>
      </c>
      <c r="D68" s="19">
        <f t="shared" si="5"/>
        <v>1790.4946544800002</v>
      </c>
      <c r="E68" s="19"/>
      <c r="F68" s="8">
        <v>29</v>
      </c>
    </row>
    <row r="69" spans="2:6" x14ac:dyDescent="0.35">
      <c r="B69" s="8">
        <f t="shared" si="4"/>
        <v>92</v>
      </c>
      <c r="C69" s="1">
        <v>63</v>
      </c>
      <c r="D69" s="19">
        <f t="shared" si="5"/>
        <v>1819.3736005200001</v>
      </c>
      <c r="E69" s="19"/>
      <c r="F69" s="8">
        <v>29</v>
      </c>
    </row>
    <row r="70" spans="2:6" ht="15" thickBot="1" x14ac:dyDescent="0.4">
      <c r="B70" s="20">
        <f t="shared" si="4"/>
        <v>93</v>
      </c>
      <c r="C70" s="36">
        <v>64</v>
      </c>
      <c r="D70" s="37">
        <f t="shared" si="5"/>
        <v>1848.2525465600002</v>
      </c>
      <c r="E70" s="37"/>
      <c r="F70" s="20">
        <v>29</v>
      </c>
    </row>
    <row r="71" spans="2:6" x14ac:dyDescent="0.35">
      <c r="B71" s="7">
        <f t="shared" si="4"/>
        <v>95</v>
      </c>
      <c r="C71" s="35">
        <v>65</v>
      </c>
      <c r="D71" s="39">
        <f t="shared" si="5"/>
        <v>1877.1314926000002</v>
      </c>
      <c r="E71" s="39"/>
      <c r="F71" s="7">
        <v>30</v>
      </c>
    </row>
    <row r="72" spans="2:6" x14ac:dyDescent="0.35">
      <c r="B72" s="8">
        <f t="shared" si="4"/>
        <v>96</v>
      </c>
      <c r="C72" s="1">
        <v>66</v>
      </c>
      <c r="D72" s="19">
        <f t="shared" si="5"/>
        <v>1906.0104386400001</v>
      </c>
      <c r="E72" s="19"/>
      <c r="F72" s="8">
        <v>30</v>
      </c>
    </row>
    <row r="73" spans="2:6" x14ac:dyDescent="0.35">
      <c r="B73" s="8">
        <f t="shared" si="4"/>
        <v>97</v>
      </c>
      <c r="C73" s="1">
        <v>67</v>
      </c>
      <c r="D73" s="19">
        <f t="shared" si="5"/>
        <v>1934.8893846800001</v>
      </c>
      <c r="E73" s="19"/>
      <c r="F73" s="8">
        <v>30</v>
      </c>
    </row>
    <row r="74" spans="2:6" x14ac:dyDescent="0.35">
      <c r="B74" s="8">
        <f t="shared" si="4"/>
        <v>98</v>
      </c>
      <c r="C74" s="1">
        <v>68</v>
      </c>
      <c r="D74" s="19">
        <f t="shared" si="5"/>
        <v>1963.7683307200002</v>
      </c>
      <c r="E74" s="19"/>
      <c r="F74" s="8">
        <v>30</v>
      </c>
    </row>
    <row r="75" spans="2:6" x14ac:dyDescent="0.35">
      <c r="B75" s="8">
        <f t="shared" si="4"/>
        <v>99</v>
      </c>
      <c r="C75" s="1">
        <v>69</v>
      </c>
      <c r="D75" s="19">
        <f t="shared" si="5"/>
        <v>1992.6472767600001</v>
      </c>
      <c r="E75" s="19"/>
      <c r="F75" s="8">
        <v>30</v>
      </c>
    </row>
    <row r="76" spans="2:6" x14ac:dyDescent="0.35">
      <c r="B76" s="8">
        <f t="shared" si="4"/>
        <v>100</v>
      </c>
      <c r="C76" s="1">
        <v>70</v>
      </c>
      <c r="D76" s="19">
        <f t="shared" si="5"/>
        <v>2021.5262228000001</v>
      </c>
      <c r="E76" s="19"/>
      <c r="F76" s="8">
        <v>30</v>
      </c>
    </row>
    <row r="77" spans="2:6" x14ac:dyDescent="0.35">
      <c r="B77" s="8">
        <f t="shared" si="4"/>
        <v>101</v>
      </c>
      <c r="C77" s="1">
        <v>71</v>
      </c>
      <c r="D77" s="19">
        <f t="shared" si="5"/>
        <v>2050.40516884</v>
      </c>
      <c r="E77" s="19"/>
      <c r="F77" s="8">
        <v>30</v>
      </c>
    </row>
    <row r="78" spans="2:6" x14ac:dyDescent="0.35">
      <c r="B78" s="8">
        <f t="shared" si="4"/>
        <v>102</v>
      </c>
      <c r="C78" s="1">
        <v>72</v>
      </c>
      <c r="D78" s="19">
        <f t="shared" si="5"/>
        <v>2079.2841148800003</v>
      </c>
      <c r="E78" s="19"/>
      <c r="F78" s="8">
        <v>30</v>
      </c>
    </row>
    <row r="79" spans="2:6" x14ac:dyDescent="0.35">
      <c r="B79" s="8">
        <f t="shared" si="4"/>
        <v>103</v>
      </c>
      <c r="C79" s="1">
        <v>73</v>
      </c>
      <c r="D79" s="19">
        <f t="shared" si="5"/>
        <v>2108.1630609200001</v>
      </c>
      <c r="E79" s="19"/>
      <c r="F79" s="8">
        <v>30</v>
      </c>
    </row>
    <row r="80" spans="2:6" x14ac:dyDescent="0.35">
      <c r="B80" s="8">
        <f t="shared" si="4"/>
        <v>104</v>
      </c>
      <c r="C80" s="1">
        <v>74</v>
      </c>
      <c r="D80" s="19">
        <f t="shared" si="5"/>
        <v>2137.04200696</v>
      </c>
      <c r="E80" s="19"/>
      <c r="F80" s="8">
        <v>30</v>
      </c>
    </row>
    <row r="81" spans="2:6" x14ac:dyDescent="0.35">
      <c r="B81" s="8">
        <f t="shared" si="4"/>
        <v>105</v>
      </c>
      <c r="C81" s="1">
        <v>75</v>
      </c>
      <c r="D81" s="19">
        <f t="shared" si="5"/>
        <v>2165.9209530000003</v>
      </c>
      <c r="E81" s="19"/>
      <c r="F81" s="8">
        <v>30</v>
      </c>
    </row>
    <row r="82" spans="2:6" x14ac:dyDescent="0.35">
      <c r="B82" s="8">
        <f t="shared" si="4"/>
        <v>106</v>
      </c>
      <c r="C82" s="1">
        <v>76</v>
      </c>
      <c r="D82" s="19">
        <f t="shared" si="5"/>
        <v>2194.7998990400001</v>
      </c>
      <c r="E82" s="19"/>
      <c r="F82" s="8">
        <v>30</v>
      </c>
    </row>
    <row r="83" spans="2:6" x14ac:dyDescent="0.35">
      <c r="B83" s="8">
        <f t="shared" si="4"/>
        <v>107</v>
      </c>
      <c r="C83" s="1">
        <v>77</v>
      </c>
      <c r="D83" s="19">
        <f t="shared" si="5"/>
        <v>2223.67884508</v>
      </c>
      <c r="E83" s="19"/>
      <c r="F83" s="8">
        <v>30</v>
      </c>
    </row>
    <row r="84" spans="2:6" x14ac:dyDescent="0.35">
      <c r="B84" s="8">
        <f t="shared" si="4"/>
        <v>108</v>
      </c>
      <c r="C84" s="1">
        <v>78</v>
      </c>
      <c r="D84" s="19">
        <f t="shared" si="5"/>
        <v>2252.5577911200003</v>
      </c>
      <c r="E84" s="19"/>
      <c r="F84" s="8">
        <v>30</v>
      </c>
    </row>
    <row r="85" spans="2:6" x14ac:dyDescent="0.35">
      <c r="B85" s="8">
        <f t="shared" si="4"/>
        <v>109</v>
      </c>
      <c r="C85" s="1">
        <v>79</v>
      </c>
      <c r="D85" s="19">
        <f t="shared" si="5"/>
        <v>2281.4367371600001</v>
      </c>
      <c r="E85" s="19"/>
      <c r="F85" s="8">
        <v>30</v>
      </c>
    </row>
    <row r="86" spans="2:6" ht="15" thickBot="1" x14ac:dyDescent="0.4">
      <c r="B86" s="20">
        <f t="shared" si="4"/>
        <v>110</v>
      </c>
      <c r="C86" s="36">
        <v>80</v>
      </c>
      <c r="D86" s="37">
        <f t="shared" si="5"/>
        <v>2310.3156832000004</v>
      </c>
      <c r="E86" s="37"/>
      <c r="F86" s="20">
        <v>30</v>
      </c>
    </row>
  </sheetData>
  <mergeCells count="6">
    <mergeCell ref="M22:M46"/>
    <mergeCell ref="H2:J2"/>
    <mergeCell ref="C4:E4"/>
    <mergeCell ref="M6:M11"/>
    <mergeCell ref="M12:M16"/>
    <mergeCell ref="M17:M2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5B1A221C1804ABBB4B6875D93E915" ma:contentTypeVersion="0" ma:contentTypeDescription="Create a new document." ma:contentTypeScope="" ma:versionID="3161c8a75adaa8a39724782f9b6f04f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4D4E48-2F66-4E54-9982-FA4EC2B0B7F0}"/>
</file>

<file path=customXml/itemProps2.xml><?xml version="1.0" encoding="utf-8"?>
<ds:datastoreItem xmlns:ds="http://schemas.openxmlformats.org/officeDocument/2006/customXml" ds:itemID="{780CDE58-E51F-4955-AFCB-7045FF08D298}"/>
</file>

<file path=customXml/itemProps3.xml><?xml version="1.0" encoding="utf-8"?>
<ds:datastoreItem xmlns:ds="http://schemas.openxmlformats.org/officeDocument/2006/customXml" ds:itemID="{9A313C48-573A-47EC-B84E-00BC8E5B8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Simulator 2024</vt:lpstr>
      <vt:lpstr>table</vt:lpstr>
    </vt:vector>
  </TitlesOfParts>
  <Manager/>
  <Company>Michelin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Evans</dc:creator>
  <cp:keywords/>
  <dc:description/>
  <cp:lastModifiedBy>Nicola Sergeant</cp:lastModifiedBy>
  <cp:revision/>
  <dcterms:created xsi:type="dcterms:W3CDTF">2013-07-25T08:30:55Z</dcterms:created>
  <dcterms:modified xsi:type="dcterms:W3CDTF">2024-08-01T14:11:18Z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0x010100F995B1A221C1804ABBB4B6875D93E915</vt:lpwstr>
  </property>
  <property fmtid="{D5CDD505-2E9C-101B-9397-08002B2CF9AE}" pid="3" name="MSIP_Label_09e9a456-2778-4ca9-be06-1190b1e1118a_Enabled">
    <vt:lpwstr>true</vt:lpwstr>
  </property>
  <property fmtid="{D5CDD505-2E9C-101B-9397-08002B2CF9AE}" pid="4" name="MSIP_Label_09e9a456-2778-4ca9-be06-1190b1e1118a_SetDate">
    <vt:lpwstr>2022-08-04T14:47:32Z</vt:lpwstr>
  </property>
  <property fmtid="{D5CDD505-2E9C-101B-9397-08002B2CF9AE}" pid="5" name="MSIP_Label_09e9a456-2778-4ca9-be06-1190b1e1118a_Method">
    <vt:lpwstr>Privileged</vt:lpwstr>
  </property>
  <property fmtid="{D5CDD505-2E9C-101B-9397-08002B2CF9AE}" pid="6" name="MSIP_Label_09e9a456-2778-4ca9-be06-1190b1e1118a_Name">
    <vt:lpwstr>D3</vt:lpwstr>
  </property>
  <property fmtid="{D5CDD505-2E9C-101B-9397-08002B2CF9AE}" pid="7" name="MSIP_Label_09e9a456-2778-4ca9-be06-1190b1e1118a_SiteId">
    <vt:lpwstr>658ba197-6c73-4fea-91bd-1c7d8de6bf2c</vt:lpwstr>
  </property>
  <property fmtid="{D5CDD505-2E9C-101B-9397-08002B2CF9AE}" pid="8" name="MSIP_Label_09e9a456-2778-4ca9-be06-1190b1e1118a_ActionId">
    <vt:lpwstr>2ad2d0d9-ee38-4b81-ba21-733dcfff3ed3</vt:lpwstr>
  </property>
  <property fmtid="{D5CDD505-2E9C-101B-9397-08002B2CF9AE}" pid="9" name="MSIP_Label_09e9a456-2778-4ca9-be06-1190b1e1118a_ContentBits">
    <vt:lpwstr>0</vt:lpwstr>
  </property>
  <property fmtid="{D5CDD505-2E9C-101B-9397-08002B2CF9AE}" pid="10" name="MediaServiceImageTags">
    <vt:lpwstr/>
  </property>
</Properties>
</file>