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051259\Downloads\"/>
    </mc:Choice>
  </mc:AlternateContent>
  <xr:revisionPtr revIDLastSave="0" documentId="13_ncr:1_{3D02CBDA-EFA8-4701-AF8C-B20FAA9375EC}" xr6:coauthVersionLast="47" xr6:coauthVersionMax="47" xr10:uidLastSave="{00000000-0000-0000-0000-000000000000}"/>
  <workbookProtection workbookAlgorithmName="SHA-512" workbookHashValue="mZajHq1bhv0M9BGU4WZtyywv4q1Gl/YBWgy3Wm7DpjP/bSDLb2J/haqwKZmVfxsVB6yGNxEakUdGzJuOZo/AfA==" workbookSaltValue="am6xeG64xIoSBd9pAKcuMQ==" workbookSpinCount="100000" lockStructure="1"/>
  <bookViews>
    <workbookView xWindow="-110" yWindow="-110" windowWidth="19420" windowHeight="10420" xr2:uid="{00000000-000D-0000-FFFF-FFFF00000000}"/>
  </bookViews>
  <sheets>
    <sheet name="Simulator 2022" sheetId="1" r:id="rId1"/>
    <sheet name="table" sheetId="4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D19" i="1"/>
  <c r="C26" i="1"/>
  <c r="D23" i="1"/>
  <c r="D26" i="1" l="1"/>
  <c r="F23" i="1"/>
  <c r="B48" i="4"/>
  <c r="B49" i="4"/>
  <c r="B50" i="4"/>
  <c r="B51" i="4"/>
  <c r="B52" i="4"/>
  <c r="B53" i="4"/>
  <c r="B54" i="4"/>
  <c r="B55" i="4"/>
  <c r="B56" i="4"/>
  <c r="K2" i="4"/>
  <c r="F2" i="4"/>
  <c r="D29" i="1" l="1"/>
  <c r="E26" i="1"/>
  <c r="G2" i="4"/>
  <c r="D15" i="4" l="1"/>
  <c r="E15" i="4" s="1"/>
  <c r="D58" i="4"/>
  <c r="E58" i="4" s="1"/>
  <c r="D62" i="4"/>
  <c r="E62" i="4" s="1"/>
  <c r="D66" i="4"/>
  <c r="E66" i="4" s="1"/>
  <c r="D69" i="4"/>
  <c r="E69" i="4" s="1"/>
  <c r="D73" i="4"/>
  <c r="E73" i="4" s="1"/>
  <c r="D76" i="4"/>
  <c r="E76" i="4" s="1"/>
  <c r="D80" i="4"/>
  <c r="E80" i="4" s="1"/>
  <c r="D83" i="4"/>
  <c r="E83" i="4" s="1"/>
  <c r="D86" i="4"/>
  <c r="E86" i="4" s="1"/>
  <c r="D90" i="4"/>
  <c r="E90" i="4" s="1"/>
  <c r="D93" i="4"/>
  <c r="E93" i="4" s="1"/>
  <c r="D96" i="4"/>
  <c r="E96" i="4" s="1"/>
  <c r="D99" i="4"/>
  <c r="E99" i="4" s="1"/>
  <c r="D102" i="4"/>
  <c r="E102" i="4" s="1"/>
  <c r="D106" i="4"/>
  <c r="E106" i="4" s="1"/>
  <c r="D103" i="4"/>
  <c r="E103" i="4" s="1"/>
  <c r="D64" i="4"/>
  <c r="E64" i="4" s="1"/>
  <c r="D71" i="4"/>
  <c r="E71" i="4" s="1"/>
  <c r="D78" i="4"/>
  <c r="E78" i="4" s="1"/>
  <c r="D104" i="4"/>
  <c r="E104" i="4" s="1"/>
  <c r="D61" i="4"/>
  <c r="E61" i="4" s="1"/>
  <c r="D72" i="4"/>
  <c r="E72" i="4" s="1"/>
  <c r="D79" i="4"/>
  <c r="E79" i="4" s="1"/>
  <c r="D85" i="4"/>
  <c r="E85" i="4" s="1"/>
  <c r="D92" i="4"/>
  <c r="E92" i="4" s="1"/>
  <c r="D95" i="4"/>
  <c r="E95" i="4" s="1"/>
  <c r="D101" i="4"/>
  <c r="E101" i="4" s="1"/>
  <c r="D105" i="4"/>
  <c r="E105" i="4" s="1"/>
  <c r="D59" i="4"/>
  <c r="E59" i="4" s="1"/>
  <c r="D63" i="4"/>
  <c r="E63" i="4" s="1"/>
  <c r="D70" i="4"/>
  <c r="E70" i="4" s="1"/>
  <c r="D74" i="4"/>
  <c r="E74" i="4" s="1"/>
  <c r="D77" i="4"/>
  <c r="E77" i="4" s="1"/>
  <c r="D84" i="4"/>
  <c r="E84" i="4" s="1"/>
  <c r="D87" i="4"/>
  <c r="E87" i="4" s="1"/>
  <c r="D94" i="4"/>
  <c r="E94" i="4" s="1"/>
  <c r="D100" i="4"/>
  <c r="E100" i="4" s="1"/>
  <c r="D60" i="4"/>
  <c r="E60" i="4" s="1"/>
  <c r="D67" i="4"/>
  <c r="E67" i="4" s="1"/>
  <c r="D81" i="4"/>
  <c r="E81" i="4" s="1"/>
  <c r="D88" i="4"/>
  <c r="E88" i="4" s="1"/>
  <c r="D91" i="4"/>
  <c r="E91" i="4" s="1"/>
  <c r="D97" i="4"/>
  <c r="E97" i="4" s="1"/>
  <c r="D57" i="4"/>
  <c r="E57" i="4" s="1"/>
  <c r="D65" i="4"/>
  <c r="E65" i="4" s="1"/>
  <c r="D68" i="4"/>
  <c r="E68" i="4" s="1"/>
  <c r="D75" i="4"/>
  <c r="E75" i="4" s="1"/>
  <c r="D82" i="4"/>
  <c r="E82" i="4" s="1"/>
  <c r="D89" i="4"/>
  <c r="E89" i="4" s="1"/>
  <c r="D98" i="4"/>
  <c r="E98" i="4" s="1"/>
  <c r="D11" i="4"/>
  <c r="E11" i="4" s="1"/>
  <c r="D54" i="4"/>
  <c r="E54" i="4" s="1"/>
  <c r="D38" i="4"/>
  <c r="E38" i="4" s="1"/>
  <c r="D29" i="4"/>
  <c r="E29" i="4" s="1"/>
  <c r="D37" i="4"/>
  <c r="E37" i="4" s="1"/>
  <c r="D21" i="4"/>
  <c r="E21" i="4" s="1"/>
  <c r="D26" i="4"/>
  <c r="E26" i="4" s="1"/>
  <c r="D35" i="4"/>
  <c r="E35" i="4" s="1"/>
  <c r="D30" i="4"/>
  <c r="E30" i="4" s="1"/>
  <c r="D20" i="4"/>
  <c r="E20" i="4" s="1"/>
  <c r="D41" i="4"/>
  <c r="E41" i="4" s="1"/>
  <c r="D43" i="4"/>
  <c r="E43" i="4" s="1"/>
  <c r="D33" i="4"/>
  <c r="E33" i="4" s="1"/>
  <c r="D46" i="4"/>
  <c r="E46" i="4" s="1"/>
  <c r="D56" i="4"/>
  <c r="E56" i="4" s="1"/>
  <c r="D16" i="4"/>
  <c r="E16" i="4" s="1"/>
  <c r="D39" i="4"/>
  <c r="E39" i="4" s="1"/>
  <c r="D24" i="4"/>
  <c r="E24" i="4" s="1"/>
  <c r="D36" i="4"/>
  <c r="E36" i="4" s="1"/>
  <c r="D50" i="4"/>
  <c r="E50" i="4" s="1"/>
  <c r="D31" i="4"/>
  <c r="E31" i="4" s="1"/>
  <c r="D22" i="4"/>
  <c r="E22" i="4" s="1"/>
  <c r="D10" i="4"/>
  <c r="E10" i="4" s="1"/>
  <c r="D14" i="4"/>
  <c r="E14" i="4" s="1"/>
  <c r="D42" i="4"/>
  <c r="E42" i="4" s="1"/>
  <c r="D25" i="4"/>
  <c r="E25" i="4" s="1"/>
  <c r="D55" i="4"/>
  <c r="E55" i="4" s="1"/>
  <c r="D45" i="4"/>
  <c r="E45" i="4" s="1"/>
  <c r="D51" i="4"/>
  <c r="E51" i="4" s="1"/>
  <c r="D53" i="4"/>
  <c r="E53" i="4" s="1"/>
  <c r="D34" i="4"/>
  <c r="E34" i="4" s="1"/>
  <c r="D17" i="4"/>
  <c r="E17" i="4" s="1"/>
  <c r="D47" i="4"/>
  <c r="E47" i="4" s="1"/>
  <c r="D13" i="4"/>
  <c r="E13" i="4" s="1"/>
  <c r="D18" i="4"/>
  <c r="E18" i="4" s="1"/>
  <c r="D48" i="4"/>
  <c r="E48" i="4" s="1"/>
  <c r="D52" i="4"/>
  <c r="E52" i="4" s="1"/>
  <c r="D27" i="4"/>
  <c r="E27" i="4" s="1"/>
  <c r="D9" i="4"/>
  <c r="E9" i="4" s="1"/>
  <c r="D12" i="4"/>
  <c r="E12" i="4" s="1"/>
  <c r="D40" i="4"/>
  <c r="E40" i="4" s="1"/>
  <c r="D23" i="4"/>
  <c r="E23" i="4" s="1"/>
  <c r="D44" i="4"/>
  <c r="E44" i="4" s="1"/>
  <c r="D19" i="4"/>
  <c r="E19" i="4" s="1"/>
  <c r="D28" i="4"/>
  <c r="E28" i="4" s="1"/>
  <c r="D49" i="4"/>
  <c r="E49" i="4" s="1"/>
  <c r="D32" i="4"/>
  <c r="E32" i="4" s="1"/>
  <c r="E29" i="1" l="1"/>
  <c r="G19" i="1" l="1"/>
  <c r="G23" i="1" s="1"/>
  <c r="F19" i="1"/>
</calcChain>
</file>

<file path=xl/sharedStrings.xml><?xml version="1.0" encoding="utf-8"?>
<sst xmlns="http://schemas.openxmlformats.org/spreadsheetml/2006/main" count="27" uniqueCount="27">
  <si>
    <t>The information below is for guidance only and does not constitute financial advice</t>
  </si>
  <si>
    <t>Example share price</t>
  </si>
  <si>
    <t xml:space="preserve">Example exchange rate of </t>
  </si>
  <si>
    <t>PLEASE INSERT VALUES INTO BLUE CELLS</t>
  </si>
  <si>
    <r>
      <t xml:space="preserve">Enter the </t>
    </r>
    <r>
      <rPr>
        <u/>
        <sz val="10"/>
        <color theme="1"/>
        <rFont val="Arial"/>
        <family val="2"/>
      </rPr>
      <t>monthly</t>
    </r>
    <r>
      <rPr>
        <sz val="10"/>
        <color theme="1"/>
        <rFont val="Arial"/>
        <family val="2"/>
      </rPr>
      <t xml:space="preserve"> amount you wish to subscribe:  
</t>
    </r>
    <r>
      <rPr>
        <b/>
        <sz val="10"/>
        <color theme="1"/>
        <rFont val="Arial"/>
        <family val="2"/>
      </rPr>
      <t xml:space="preserve">THE MINIMUM </t>
    </r>
    <r>
      <rPr>
        <sz val="10"/>
        <color theme="1"/>
        <rFont val="Arial"/>
        <family val="2"/>
      </rPr>
      <t xml:space="preserve">£10 per month.
</t>
    </r>
    <r>
      <rPr>
        <b/>
        <sz val="10"/>
        <color theme="1"/>
        <rFont val="Arial"/>
        <family val="2"/>
      </rPr>
      <t>THE MAXIMUM</t>
    </r>
    <r>
      <rPr>
        <sz val="10"/>
        <color theme="1"/>
        <rFont val="Arial"/>
        <family val="2"/>
      </rPr>
      <t xml:space="preserve"> £450 per month.
</t>
    </r>
  </si>
  <si>
    <t>How many partnership shares potentially can I buy based on a monthly subscription amount of:</t>
  </si>
  <si>
    <t>How many free matching shares would I receive?</t>
  </si>
  <si>
    <t>Taking into account the free matching shares, the GROSS COST per share (before tax and NIC savings)  works out at</t>
  </si>
  <si>
    <t>Taking account of your tax status you will achieve further Tax and NIC savings.  The NET COST per share works out at a very attractive rate of</t>
  </si>
  <si>
    <t xml:space="preserve">Select your tax status - Are you a basic rate 20%  or higher rate 40% tax payer? </t>
  </si>
  <si>
    <t>Using todays share price of:</t>
  </si>
  <si>
    <t>vs the current market value of the share</t>
  </si>
  <si>
    <t>Giving you a total saving of</t>
  </si>
  <si>
    <t>Net cost to you each month:</t>
  </si>
  <si>
    <t>Number of shares purchased:</t>
  </si>
  <si>
    <t>Money to be returned to employee (subject to tax and NIC deductions)</t>
  </si>
  <si>
    <t>Total number of shares awarded:</t>
  </si>
  <si>
    <t>Euros</t>
  </si>
  <si>
    <t>GBP</t>
  </si>
  <si>
    <t xml:space="preserve"> Example Share Price = </t>
  </si>
  <si>
    <t>Exchange rate =</t>
  </si>
  <si>
    <t>EMPLOYEE</t>
  </si>
  <si>
    <t>Total Shares</t>
  </si>
  <si>
    <t>Shares Bought</t>
  </si>
  <si>
    <t>UK Employee
Cost</t>
  </si>
  <si>
    <t>UK Employee Cost less Tax &amp; NI</t>
  </si>
  <si>
    <t>Free Matching Shares Awarded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</si>
</sst>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&quot;£&quot;#,##0"/>
    <numFmt numFmtId="167" formatCode="[$€-2]\ #,##0.00;[Red]\-[$€-2]\ 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Michelin"/>
      <family val="3"/>
    </font>
    <font>
      <sz val="10"/>
      <color theme="0"/>
      <name val="Michelin"/>
      <family val="3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u/>
      <sz val="10"/>
      <color theme="1"/>
      <name val="Michelin"/>
      <family val="3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7509B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0" fontId="0" fillId="0" borderId="7" xfId="0" applyBorder="1"/>
    <xf numFmtId="0" fontId="1" fillId="0" borderId="9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vertical="center" wrapText="1"/>
    </xf>
    <xf numFmtId="0" fontId="1" fillId="0" borderId="14" xfId="0" applyFon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wrapText="1"/>
    </xf>
    <xf numFmtId="2" fontId="0" fillId="2" borderId="0" xfId="0" applyNumberFormat="1" applyFill="1" applyAlignment="1">
      <alignment horizontal="center"/>
    </xf>
    <xf numFmtId="0" fontId="0" fillId="0" borderId="8" xfId="0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" fillId="3" borderId="0" xfId="0" applyFont="1" applyFill="1"/>
    <xf numFmtId="0" fontId="1" fillId="3" borderId="12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0" fontId="6" fillId="3" borderId="16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0" borderId="0" xfId="0" applyFont="1"/>
    <xf numFmtId="9" fontId="8" fillId="3" borderId="13" xfId="0" applyNumberFormat="1" applyFont="1" applyFill="1" applyBorder="1" applyAlignment="1">
      <alignment horizontal="center"/>
    </xf>
    <xf numFmtId="44" fontId="6" fillId="3" borderId="0" xfId="1" applyFont="1" applyFill="1" applyBorder="1" applyProtection="1"/>
    <xf numFmtId="9" fontId="6" fillId="3" borderId="13" xfId="0" applyNumberFormat="1" applyFont="1" applyFill="1" applyBorder="1" applyAlignment="1">
      <alignment horizontal="center"/>
    </xf>
    <xf numFmtId="0" fontId="6" fillId="0" borderId="13" xfId="0" applyFont="1" applyBorder="1" applyAlignment="1">
      <alignment wrapText="1"/>
    </xf>
    <xf numFmtId="8" fontId="6" fillId="3" borderId="0" xfId="0" applyNumberFormat="1" applyFont="1" applyFill="1" applyAlignment="1">
      <alignment horizont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0" borderId="13" xfId="0" applyFont="1" applyBorder="1" applyAlignment="1">
      <alignment horizontal="center"/>
    </xf>
    <xf numFmtId="8" fontId="6" fillId="3" borderId="0" xfId="0" applyNumberFormat="1" applyFont="1" applyFill="1"/>
    <xf numFmtId="0" fontId="6" fillId="3" borderId="13" xfId="0" applyFont="1" applyFill="1" applyBorder="1" applyAlignment="1">
      <alignment horizontal="center" wrapText="1"/>
    </xf>
    <xf numFmtId="164" fontId="6" fillId="3" borderId="13" xfId="0" applyNumberFormat="1" applyFont="1" applyFill="1" applyBorder="1" applyAlignment="1">
      <alignment horizontal="center"/>
    </xf>
    <xf numFmtId="0" fontId="6" fillId="3" borderId="15" xfId="0" applyFont="1" applyFill="1" applyBorder="1"/>
    <xf numFmtId="0" fontId="6" fillId="3" borderId="1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 wrapText="1"/>
    </xf>
    <xf numFmtId="1" fontId="4" fillId="3" borderId="0" xfId="0" applyNumberFormat="1" applyFont="1" applyFill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wrapText="1"/>
    </xf>
    <xf numFmtId="8" fontId="5" fillId="5" borderId="4" xfId="0" applyNumberFormat="1" applyFont="1" applyFill="1" applyBorder="1" applyAlignment="1" applyProtection="1">
      <alignment horizontal="center"/>
      <protection locked="0"/>
    </xf>
    <xf numFmtId="9" fontId="5" fillId="5" borderId="4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0" fontId="6" fillId="3" borderId="10" xfId="0" applyFont="1" applyFill="1" applyBorder="1"/>
    <xf numFmtId="0" fontId="6" fillId="3" borderId="12" xfId="0" applyFont="1" applyFill="1" applyBorder="1"/>
    <xf numFmtId="0" fontId="11" fillId="3" borderId="0" xfId="0" applyFont="1" applyFill="1"/>
    <xf numFmtId="167" fontId="6" fillId="3" borderId="0" xfId="0" applyNumberFormat="1" applyFont="1" applyFill="1" applyAlignment="1">
      <alignment horizontal="center"/>
    </xf>
    <xf numFmtId="8" fontId="6" fillId="3" borderId="4" xfId="0" applyNumberFormat="1" applyFont="1" applyFill="1" applyBorder="1" applyAlignment="1">
      <alignment horizontal="center"/>
    </xf>
    <xf numFmtId="9" fontId="5" fillId="3" borderId="8" xfId="0" applyNumberFormat="1" applyFont="1" applyFill="1" applyBorder="1" applyAlignment="1">
      <alignment horizontal="center"/>
    </xf>
    <xf numFmtId="0" fontId="6" fillId="3" borderId="5" xfId="0" applyFont="1" applyFill="1" applyBorder="1"/>
    <xf numFmtId="167" fontId="4" fillId="2" borderId="14" xfId="0" applyNumberFormat="1" applyFont="1" applyFill="1" applyBorder="1" applyAlignment="1" applyProtection="1">
      <alignment horizontal="center"/>
      <protection hidden="1"/>
    </xf>
    <xf numFmtId="8" fontId="4" fillId="2" borderId="14" xfId="0" applyNumberFormat="1" applyFont="1" applyFill="1" applyBorder="1" applyAlignment="1" applyProtection="1">
      <alignment horizontal="center"/>
      <protection hidden="1"/>
    </xf>
    <xf numFmtId="8" fontId="4" fillId="2" borderId="3" xfId="0" applyNumberFormat="1" applyFont="1" applyFill="1" applyBorder="1" applyAlignment="1" applyProtection="1">
      <alignment horizontal="center"/>
      <protection hidden="1"/>
    </xf>
    <xf numFmtId="164" fontId="4" fillId="2" borderId="14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 applyProtection="1">
      <alignment horizontal="center"/>
      <protection hidden="1"/>
    </xf>
    <xf numFmtId="1" fontId="4" fillId="2" borderId="3" xfId="0" applyNumberFormat="1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1" fontId="4" fillId="2" borderId="14" xfId="0" applyNumberFormat="1" applyFont="1" applyFill="1" applyBorder="1" applyAlignment="1" applyProtection="1">
      <alignment horizontal="center"/>
      <protection hidden="1"/>
    </xf>
    <xf numFmtId="0" fontId="9" fillId="3" borderId="0" xfId="0" applyFont="1" applyFill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205B"/>
      <color rgb="FF582C83"/>
      <color rgb="FF275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18</xdr:row>
      <xdr:rowOff>0</xdr:rowOff>
    </xdr:from>
    <xdr:to>
      <xdr:col>4</xdr:col>
      <xdr:colOff>514351</xdr:colOff>
      <xdr:row>24</xdr:row>
      <xdr:rowOff>600075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447925" y="2133600"/>
          <a:ext cx="9526" cy="1581150"/>
        </a:xfrm>
        <a:prstGeom prst="straightConnector1">
          <a:avLst/>
        </a:prstGeom>
        <a:ln>
          <a:solidFill>
            <a:srgbClr val="00205B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245533</xdr:colOff>
      <xdr:row>1</xdr:row>
      <xdr:rowOff>158751</xdr:rowOff>
    </xdr:from>
    <xdr:to>
      <xdr:col>2</xdr:col>
      <xdr:colOff>1264708</xdr:colOff>
      <xdr:row>8</xdr:row>
      <xdr:rowOff>86366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2C8CAD45-7F85-4B60-BFBC-7C99D4D18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922" y="321029"/>
          <a:ext cx="1019175" cy="1063559"/>
        </a:xfrm>
        <a:prstGeom prst="rect">
          <a:avLst/>
        </a:prstGeom>
      </xdr:spPr>
    </xdr:pic>
    <xdr:clientData/>
  </xdr:twoCellAnchor>
  <xdr:twoCellAnchor>
    <xdr:from>
      <xdr:col>6</xdr:col>
      <xdr:colOff>673100</xdr:colOff>
      <xdr:row>1</xdr:row>
      <xdr:rowOff>0</xdr:rowOff>
    </xdr:from>
    <xdr:to>
      <xdr:col>7</xdr:col>
      <xdr:colOff>1377950</xdr:colOff>
      <xdr:row>12</xdr:row>
      <xdr:rowOff>0</xdr:rowOff>
    </xdr:to>
    <xdr:grpSp>
      <xdr:nvGrpSpPr>
        <xdr:cNvPr id="15" name="Groupe 1">
          <a:extLst>
            <a:ext uri="{FF2B5EF4-FFF2-40B4-BE49-F238E27FC236}">
              <a16:creationId xmlns:a16="http://schemas.microsoft.com/office/drawing/2014/main" id="{9B7D92F1-EFEF-44D2-9F38-F2CC28126FAA}"/>
            </a:ext>
          </a:extLst>
        </xdr:cNvPr>
        <xdr:cNvGrpSpPr/>
      </xdr:nvGrpSpPr>
      <xdr:grpSpPr>
        <a:xfrm>
          <a:off x="7556500" y="165100"/>
          <a:ext cx="3136900" cy="1822450"/>
          <a:chOff x="4105451" y="2395861"/>
          <a:chExt cx="4504489" cy="3263900"/>
        </a:xfrm>
      </xdr:grpSpPr>
      <xdr:pic>
        <xdr:nvPicPr>
          <xdr:cNvPr id="16" name="Image 2" descr="Une image contenant lumière&#10;&#10;Description générée automatiquement">
            <a:extLst>
              <a:ext uri="{FF2B5EF4-FFF2-40B4-BE49-F238E27FC236}">
                <a16:creationId xmlns:a16="http://schemas.microsoft.com/office/drawing/2014/main" id="{223762A0-AE6E-4422-82DE-144C9284F5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681492" y="2395861"/>
            <a:ext cx="1790700" cy="3263900"/>
          </a:xfrm>
          <a:prstGeom prst="rect">
            <a:avLst/>
          </a:prstGeom>
        </xdr:spPr>
      </xdr:pic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48FAAD9-0BE4-469F-A414-691225BE387A}"/>
              </a:ext>
            </a:extLst>
          </xdr:cNvPr>
          <xdr:cNvSpPr/>
        </xdr:nvSpPr>
        <xdr:spPr>
          <a:xfrm>
            <a:off x="4105451" y="3040857"/>
            <a:ext cx="4359584" cy="1662104"/>
          </a:xfrm>
          <a:prstGeom prst="rect">
            <a:avLst/>
          </a:prstGeom>
          <a:solidFill>
            <a:srgbClr val="FFE7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fr-F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r-FR" sz="1200" b="1" i="1" kern="1200" baseline="0">
                <a:solidFill>
                  <a:sysClr val="windowText" lastClr="000000"/>
                </a:solidFill>
                <a:effectLst/>
                <a:latin typeface="Michelin" panose="02000000000000000000" pitchFamily="50" charset="0"/>
                <a:ea typeface="+mn-ea"/>
                <a:cs typeface="+mn-cs"/>
              </a:rPr>
              <a:t>The choice is yours.....</a:t>
            </a:r>
          </a:p>
          <a:p>
            <a:pPr algn="ctr"/>
            <a:endParaRPr lang="fr-FR" sz="1200" b="1" i="1" kern="1200" baseline="0">
              <a:solidFill>
                <a:sysClr val="windowText" lastClr="000000"/>
              </a:solidFill>
              <a:effectLst/>
              <a:latin typeface="Michelin" panose="02000000000000000000" pitchFamily="50" charset="0"/>
              <a:ea typeface="+mn-ea"/>
              <a:cs typeface="+mn-cs"/>
            </a:endParaRPr>
          </a:p>
          <a:p>
            <a:pPr algn="ctr"/>
            <a:r>
              <a:rPr lang="fr-FR" sz="1200" b="1" i="1" kern="1200" baseline="0">
                <a:solidFill>
                  <a:sysClr val="windowText" lastClr="000000"/>
                </a:solidFill>
                <a:effectLst/>
                <a:latin typeface="Michelin" panose="02000000000000000000" pitchFamily="50" charset="0"/>
                <a:ea typeface="+mn-ea"/>
                <a:cs typeface="+mn-cs"/>
              </a:rPr>
              <a:t>  Do you want to become a Michelin shareholder?</a:t>
            </a:r>
            <a:endParaRPr lang="fr-FR" sz="1200">
              <a:solidFill>
                <a:sysClr val="windowText" lastClr="000000"/>
              </a:solidFill>
              <a:latin typeface="Michelin" panose="02000000000000000000" pitchFamily="50" charset="0"/>
            </a:endParaRPr>
          </a:p>
        </xdr:txBody>
      </xdr:sp>
      <xdr:pic>
        <xdr:nvPicPr>
          <xdr:cNvPr id="18" name="Image 4">
            <a:extLst>
              <a:ext uri="{FF2B5EF4-FFF2-40B4-BE49-F238E27FC236}">
                <a16:creationId xmlns:a16="http://schemas.microsoft.com/office/drawing/2014/main" id="{2FB42E12-137A-4620-915A-874943632A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rcRect/>
          <a:stretch/>
        </xdr:blipFill>
        <xdr:spPr>
          <a:xfrm>
            <a:off x="6503692" y="2853586"/>
            <a:ext cx="355600" cy="355600"/>
          </a:xfrm>
          <a:prstGeom prst="rect">
            <a:avLst/>
          </a:prstGeom>
        </xdr:spPr>
      </xdr:pic>
      <xdr:pic>
        <xdr:nvPicPr>
          <xdr:cNvPr id="19" name="Image 5" descr="Une image contenant dessin&#10;&#10;Description générée automatiquement">
            <a:extLst>
              <a:ext uri="{FF2B5EF4-FFF2-40B4-BE49-F238E27FC236}">
                <a16:creationId xmlns:a16="http://schemas.microsoft.com/office/drawing/2014/main" id="{35A762F9-1A8E-442E-B3B0-6084E6320D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54340" y="3429000"/>
            <a:ext cx="355600" cy="3556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120650</xdr:colOff>
      <xdr:row>3</xdr:row>
      <xdr:rowOff>129510</xdr:rowOff>
    </xdr:from>
    <xdr:to>
      <xdr:col>14</xdr:col>
      <xdr:colOff>350736</xdr:colOff>
      <xdr:row>12</xdr:row>
      <xdr:rowOff>88271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DC0A58-D189-4F81-AA47-3707593445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40250" y="688310"/>
          <a:ext cx="5913336" cy="2200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H34"/>
  <sheetViews>
    <sheetView tabSelected="1" zoomScaleNormal="100" workbookViewId="0">
      <selection activeCell="C23" sqref="C23"/>
    </sheetView>
  </sheetViews>
  <sheetFormatPr defaultColWidth="8.7265625" defaultRowHeight="12.5" x14ac:dyDescent="0.25"/>
  <cols>
    <col min="1" max="1" width="3.81640625" style="36" customWidth="1"/>
    <col min="2" max="2" width="2.453125" style="36" customWidth="1"/>
    <col min="3" max="3" width="30.453125" style="36" customWidth="1"/>
    <col min="4" max="4" width="23.7265625" style="36" customWidth="1"/>
    <col min="5" max="5" width="14.54296875" style="36" bestFit="1" customWidth="1"/>
    <col min="6" max="6" width="23.54296875" style="36" customWidth="1"/>
    <col min="7" max="7" width="34.81640625" style="37" customWidth="1"/>
    <col min="8" max="8" width="20.1796875" style="37" customWidth="1"/>
    <col min="9" max="16384" width="8.7265625" style="36"/>
  </cols>
  <sheetData>
    <row r="1" spans="2:8" ht="13" thickBot="1" x14ac:dyDescent="0.3"/>
    <row r="2" spans="2:8" x14ac:dyDescent="0.25">
      <c r="B2" s="64"/>
      <c r="C2" s="33"/>
      <c r="D2" s="33"/>
      <c r="E2" s="33"/>
      <c r="F2" s="33"/>
      <c r="G2" s="34"/>
      <c r="H2" s="35"/>
    </row>
    <row r="3" spans="2:8" x14ac:dyDescent="0.25">
      <c r="B3" s="65"/>
      <c r="H3" s="38"/>
    </row>
    <row r="4" spans="2:8" x14ac:dyDescent="0.25">
      <c r="B4" s="65"/>
      <c r="H4" s="38"/>
    </row>
    <row r="5" spans="2:8" x14ac:dyDescent="0.25">
      <c r="B5" s="65"/>
      <c r="H5" s="38"/>
    </row>
    <row r="6" spans="2:8" x14ac:dyDescent="0.25">
      <c r="B6" s="65"/>
      <c r="H6" s="38"/>
    </row>
    <row r="7" spans="2:8" x14ac:dyDescent="0.25">
      <c r="B7" s="65"/>
      <c r="H7" s="38"/>
    </row>
    <row r="8" spans="2:8" x14ac:dyDescent="0.25">
      <c r="B8" s="65"/>
      <c r="H8" s="38"/>
    </row>
    <row r="9" spans="2:8" x14ac:dyDescent="0.25">
      <c r="B9" s="65"/>
      <c r="H9" s="38"/>
    </row>
    <row r="10" spans="2:8" x14ac:dyDescent="0.25">
      <c r="B10" s="65"/>
      <c r="H10" s="38"/>
    </row>
    <row r="11" spans="2:8" x14ac:dyDescent="0.25">
      <c r="B11" s="65"/>
      <c r="H11" s="38"/>
    </row>
    <row r="12" spans="2:8" ht="18.649999999999999" customHeight="1" x14ac:dyDescent="0.25">
      <c r="B12" s="65"/>
      <c r="C12" s="80" t="s">
        <v>0</v>
      </c>
      <c r="D12" s="80"/>
      <c r="E12" s="80"/>
      <c r="F12" s="80"/>
      <c r="G12" s="80"/>
      <c r="H12" s="38"/>
    </row>
    <row r="13" spans="2:8" ht="13" thickBot="1" x14ac:dyDescent="0.3">
      <c r="B13" s="65"/>
      <c r="H13" s="40"/>
    </row>
    <row r="14" spans="2:8" ht="13.5" thickBot="1" x14ac:dyDescent="0.35">
      <c r="B14" s="65"/>
      <c r="C14" s="66"/>
      <c r="D14" s="66" t="s">
        <v>1</v>
      </c>
      <c r="E14" s="71">
        <v>24</v>
      </c>
      <c r="H14" s="40"/>
    </row>
    <row r="15" spans="2:8" ht="13.5" thickBot="1" x14ac:dyDescent="0.35">
      <c r="B15" s="65"/>
      <c r="C15" s="66"/>
      <c r="D15" s="66" t="s">
        <v>2</v>
      </c>
      <c r="E15" s="71">
        <v>1.1599999999999999</v>
      </c>
      <c r="F15" s="72">
        <f>E14/E15</f>
        <v>20.689655172413794</v>
      </c>
      <c r="H15" s="40"/>
    </row>
    <row r="16" spans="2:8" ht="15.75" customHeight="1" x14ac:dyDescent="0.25">
      <c r="B16" s="65"/>
      <c r="C16" s="81" t="s">
        <v>3</v>
      </c>
      <c r="H16" s="40"/>
    </row>
    <row r="17" spans="2:8" ht="13" thickBot="1" x14ac:dyDescent="0.3">
      <c r="B17" s="65"/>
      <c r="C17" s="82"/>
      <c r="E17" s="67"/>
      <c r="F17" s="41"/>
      <c r="H17" s="42"/>
    </row>
    <row r="18" spans="2:8" ht="94" customHeight="1" thickBot="1" x14ac:dyDescent="0.3">
      <c r="B18" s="65"/>
      <c r="C18" s="58" t="s">
        <v>4</v>
      </c>
      <c r="D18" s="54" t="s">
        <v>5</v>
      </c>
      <c r="E18" s="46" t="s">
        <v>6</v>
      </c>
      <c r="F18" s="54" t="s">
        <v>7</v>
      </c>
      <c r="G18" s="54" t="s">
        <v>8</v>
      </c>
      <c r="H18" s="43"/>
    </row>
    <row r="19" spans="2:8" ht="13.5" thickBot="1" x14ac:dyDescent="0.35">
      <c r="B19" s="65"/>
      <c r="C19" s="59">
        <v>250</v>
      </c>
      <c r="D19" s="73">
        <f>IF(C19&lt;10,"N/A",IF(C19&gt;450,450,C19))</f>
        <v>250</v>
      </c>
      <c r="F19" s="74">
        <f>IF(D26="N/A","N/A",D26*D23/(E29))</f>
        <v>14.392803598200899</v>
      </c>
      <c r="G19" s="74">
        <f>IF(D26="N/A","N/A",IF(C23=20%,((D26*D23*0.6675)/E29),IF(C23=40%,((D26*D23*0.4675)/E29),"")))</f>
        <v>9.6071964017991007</v>
      </c>
      <c r="H19" s="38"/>
    </row>
    <row r="20" spans="2:8" x14ac:dyDescent="0.25">
      <c r="B20" s="65"/>
      <c r="C20" s="68"/>
      <c r="D20" s="44"/>
      <c r="F20" s="45"/>
      <c r="G20" s="45"/>
      <c r="H20" s="38"/>
    </row>
    <row r="21" spans="2:8" ht="37.5" x14ac:dyDescent="0.25">
      <c r="B21" s="65"/>
      <c r="C21" s="57" t="s">
        <v>9</v>
      </c>
      <c r="D21" s="54" t="s">
        <v>10</v>
      </c>
      <c r="F21" s="55" t="s">
        <v>11</v>
      </c>
      <c r="G21" s="54" t="s">
        <v>12</v>
      </c>
      <c r="H21" s="38"/>
    </row>
    <row r="22" spans="2:8" ht="13" thickBot="1" x14ac:dyDescent="0.3">
      <c r="B22" s="65"/>
      <c r="C22" s="57"/>
      <c r="D22" s="54"/>
      <c r="F22" s="55"/>
      <c r="G22" s="54"/>
      <c r="H22" s="47"/>
    </row>
    <row r="23" spans="2:8" ht="13.5" thickBot="1" x14ac:dyDescent="0.35">
      <c r="B23" s="65"/>
      <c r="C23" s="60">
        <v>0.2</v>
      </c>
      <c r="D23" s="75">
        <f>E14/E15</f>
        <v>20.689655172413794</v>
      </c>
      <c r="E23" s="39"/>
      <c r="F23" s="76">
        <f>D23</f>
        <v>20.689655172413794</v>
      </c>
      <c r="G23" s="74">
        <f>IF(G19="N/A","N/A",(D23-G19)*E29)</f>
        <v>764.68965517241384</v>
      </c>
      <c r="H23" s="42"/>
    </row>
    <row r="24" spans="2:8" ht="13.5" thickBot="1" x14ac:dyDescent="0.35">
      <c r="B24" s="65"/>
      <c r="C24" s="69"/>
      <c r="D24" s="32"/>
      <c r="F24" s="32"/>
      <c r="G24" s="32"/>
      <c r="H24" s="42"/>
    </row>
    <row r="25" spans="2:8" ht="25.5" thickBot="1" x14ac:dyDescent="0.3">
      <c r="B25" s="65"/>
      <c r="C25" s="54" t="s">
        <v>13</v>
      </c>
      <c r="D25" s="54" t="s">
        <v>14</v>
      </c>
      <c r="H25" s="38"/>
    </row>
    <row r="26" spans="2:8" ht="13.5" thickBot="1" x14ac:dyDescent="0.35">
      <c r="B26" s="65"/>
      <c r="C26" s="74">
        <f>IF(C23=20%,(C19*0.6675),IF(C23=40%,(C19*0.4675)))</f>
        <v>166.875</v>
      </c>
      <c r="D26" s="77">
        <f>IF(D19="N/A","N/A",ROUNDDOWN(D19*4/D23,0))</f>
        <v>48</v>
      </c>
      <c r="E26" s="78">
        <f>VLOOKUP(D26,table!C9:F106,4,FALSE)</f>
        <v>21</v>
      </c>
      <c r="H26" s="38"/>
    </row>
    <row r="27" spans="2:8" ht="13" x14ac:dyDescent="0.3">
      <c r="B27" s="65"/>
      <c r="C27" s="32"/>
      <c r="D27" s="56"/>
      <c r="E27" s="31"/>
      <c r="H27" s="38"/>
    </row>
    <row r="28" spans="2:8" ht="38" thickBot="1" x14ac:dyDescent="0.3">
      <c r="B28" s="65"/>
      <c r="D28" s="54" t="s">
        <v>15</v>
      </c>
      <c r="E28" s="54" t="s">
        <v>16</v>
      </c>
      <c r="F28" s="48"/>
      <c r="H28" s="38"/>
    </row>
    <row r="29" spans="2:8" ht="13.5" thickBot="1" x14ac:dyDescent="0.35">
      <c r="B29" s="65"/>
      <c r="C29" s="39"/>
      <c r="D29" s="74">
        <f>IF(D19="N/A","N/A",D19*4-D23*D26)</f>
        <v>6.8965517241379075</v>
      </c>
      <c r="E29" s="79">
        <f>E26+D26</f>
        <v>69</v>
      </c>
      <c r="H29" s="38"/>
    </row>
    <row r="30" spans="2:8" x14ac:dyDescent="0.25">
      <c r="B30" s="65"/>
      <c r="D30" s="46"/>
      <c r="E30" s="46"/>
      <c r="F30" s="46"/>
      <c r="G30" s="46"/>
      <c r="H30" s="49"/>
    </row>
    <row r="31" spans="2:8" x14ac:dyDescent="0.25">
      <c r="B31" s="65"/>
      <c r="D31" s="46"/>
      <c r="E31" s="46"/>
      <c r="F31" s="46"/>
      <c r="G31" s="44"/>
      <c r="H31" s="50"/>
    </row>
    <row r="32" spans="2:8" x14ac:dyDescent="0.25">
      <c r="B32" s="65"/>
      <c r="D32" s="46"/>
      <c r="E32" s="46"/>
      <c r="F32" s="46"/>
      <c r="H32" s="50"/>
    </row>
    <row r="33" spans="2:8" x14ac:dyDescent="0.25">
      <c r="B33" s="65"/>
      <c r="D33" s="45"/>
      <c r="E33" s="45"/>
      <c r="F33" s="45"/>
      <c r="G33" s="45"/>
      <c r="H33" s="50"/>
    </row>
    <row r="34" spans="2:8" ht="13" thickBot="1" x14ac:dyDescent="0.3">
      <c r="B34" s="70"/>
      <c r="C34" s="51"/>
      <c r="D34" s="51"/>
      <c r="E34" s="51"/>
      <c r="F34" s="51"/>
      <c r="G34" s="52"/>
      <c r="H34" s="53"/>
    </row>
  </sheetData>
  <sheetProtection algorithmName="SHA-512" hashValue="ezrOK4tvx4IX4TgXJWntZNoWYgnYGqVv6eheREJlr1S1UzuBpltOnNrdiU4fQo6Jvuk8RX0d1OrELHNpz2Obrw==" saltValue="Vm8eR07ZhE+z9J0QwQXHkQ==" spinCount="100000" sheet="1" selectLockedCells="1"/>
  <mergeCells count="2">
    <mergeCell ref="C12:G12"/>
    <mergeCell ref="C16:C17"/>
  </mergeCells>
  <dataValidations count="2">
    <dataValidation type="list" allowBlank="1" showInputMessage="1" showErrorMessage="1" sqref="C24" xr:uid="{00000000-0002-0000-0000-000000000000}">
      <formula1>$H$13:$H$14</formula1>
    </dataValidation>
    <dataValidation type="list" allowBlank="1" showInputMessage="1" showErrorMessage="1" sqref="C23" xr:uid="{0792CA00-1883-43DC-A305-C5DE17EEFC61}">
      <formula1>"20%,40%"</formula1>
    </dataValidation>
  </dataValidations>
  <pageMargins left="0.7" right="0.7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CCCC-CAE3-4FAE-9FE2-E86003D303A0}">
  <sheetPr codeName="Sheet2"/>
  <dimension ref="B1:P106"/>
  <sheetViews>
    <sheetView workbookViewId="0">
      <pane ySplit="5" topLeftCell="A102" activePane="bottomLeft" state="frozen"/>
      <selection pane="bottomLeft" activeCell="G14" sqref="G14"/>
    </sheetView>
  </sheetViews>
  <sheetFormatPr defaultColWidth="10.54296875" defaultRowHeight="14.5" x14ac:dyDescent="0.35"/>
  <cols>
    <col min="3" max="6" width="10.54296875" style="1"/>
    <col min="7" max="11" width="10.54296875" style="11"/>
    <col min="12" max="12" width="7.54296875" style="11" bestFit="1" customWidth="1"/>
    <col min="13" max="15" width="10.54296875" style="11"/>
  </cols>
  <sheetData>
    <row r="1" spans="2:13" x14ac:dyDescent="0.35">
      <c r="D1"/>
      <c r="F1" s="2" t="s">
        <v>17</v>
      </c>
      <c r="G1" s="12" t="s">
        <v>18</v>
      </c>
      <c r="H1" s="12"/>
    </row>
    <row r="2" spans="2:13" x14ac:dyDescent="0.35">
      <c r="D2" s="4" t="s">
        <v>19</v>
      </c>
      <c r="E2" s="4"/>
      <c r="F2" s="3">
        <f>'Simulator 2022'!E14</f>
        <v>24</v>
      </c>
      <c r="G2" s="17">
        <f>F2/K2</f>
        <v>20.689655172413794</v>
      </c>
      <c r="H2" s="84" t="s">
        <v>20</v>
      </c>
      <c r="I2" s="84"/>
      <c r="J2" s="84"/>
      <c r="K2" s="27">
        <f>'Simulator 2022'!E15</f>
        <v>1.1599999999999999</v>
      </c>
    </row>
    <row r="3" spans="2:13" ht="15" thickBot="1" x14ac:dyDescent="0.4">
      <c r="C3" s="2"/>
      <c r="D3" s="2"/>
      <c r="E3" s="2"/>
      <c r="F3" s="3"/>
      <c r="G3" s="28"/>
      <c r="H3" s="28"/>
      <c r="I3" s="29"/>
    </row>
    <row r="4" spans="2:13" ht="15" thickBot="1" x14ac:dyDescent="0.4">
      <c r="B4" s="5"/>
      <c r="C4" s="85" t="s">
        <v>21</v>
      </c>
      <c r="D4" s="86"/>
      <c r="E4" s="87"/>
      <c r="F4" s="16"/>
      <c r="G4" s="30"/>
      <c r="H4" s="12"/>
      <c r="K4" s="12"/>
      <c r="L4" s="12"/>
    </row>
    <row r="5" spans="2:13" ht="58.5" thickBot="1" x14ac:dyDescent="0.4">
      <c r="B5" s="21" t="s">
        <v>22</v>
      </c>
      <c r="C5" s="25" t="s">
        <v>23</v>
      </c>
      <c r="D5" s="6" t="s">
        <v>24</v>
      </c>
      <c r="E5" s="26" t="s">
        <v>25</v>
      </c>
      <c r="F5" s="21" t="s">
        <v>26</v>
      </c>
      <c r="G5" s="14"/>
      <c r="H5" s="14"/>
      <c r="J5" s="13"/>
      <c r="K5" s="14"/>
      <c r="L5" s="14"/>
    </row>
    <row r="6" spans="2:13" ht="15" customHeight="1" x14ac:dyDescent="0.35">
      <c r="B6" s="7">
        <v>0</v>
      </c>
      <c r="F6" s="7"/>
      <c r="J6" s="9"/>
      <c r="K6" s="10"/>
      <c r="L6" s="10"/>
      <c r="M6" s="83"/>
    </row>
    <row r="7" spans="2:13" x14ac:dyDescent="0.35">
      <c r="B7" s="8">
        <f t="shared" ref="B7:B47" si="0">C7+F7</f>
        <v>2</v>
      </c>
      <c r="C7" s="1">
        <v>1</v>
      </c>
      <c r="F7" s="8">
        <v>1</v>
      </c>
      <c r="J7" s="9"/>
      <c r="K7" s="10"/>
      <c r="L7" s="10"/>
      <c r="M7" s="83"/>
    </row>
    <row r="8" spans="2:13" x14ac:dyDescent="0.35">
      <c r="B8" s="8">
        <f t="shared" si="0"/>
        <v>4</v>
      </c>
      <c r="C8" s="1">
        <v>2</v>
      </c>
      <c r="F8" s="8">
        <v>2</v>
      </c>
      <c r="J8" s="9"/>
      <c r="K8" s="10"/>
      <c r="L8" s="17"/>
      <c r="M8" s="83"/>
    </row>
    <row r="9" spans="2:13" x14ac:dyDescent="0.35">
      <c r="B9" s="8">
        <f t="shared" si="0"/>
        <v>6</v>
      </c>
      <c r="C9" s="1">
        <v>3</v>
      </c>
      <c r="D9" s="22">
        <f>$G$2*C9</f>
        <v>62.068965517241381</v>
      </c>
      <c r="E9" s="22">
        <f>D9*0.68</f>
        <v>42.206896551724142</v>
      </c>
      <c r="F9" s="8">
        <v>3</v>
      </c>
      <c r="G9" s="10"/>
      <c r="H9" s="10"/>
      <c r="J9" s="9"/>
      <c r="K9" s="10"/>
      <c r="L9" s="10"/>
      <c r="M9" s="83"/>
    </row>
    <row r="10" spans="2:13" x14ac:dyDescent="0.35">
      <c r="B10" s="8">
        <f t="shared" si="0"/>
        <v>8</v>
      </c>
      <c r="C10" s="1">
        <v>4</v>
      </c>
      <c r="D10" s="22">
        <f>$G$2*C10</f>
        <v>82.758620689655174</v>
      </c>
      <c r="E10" s="22">
        <f>D10*0.68</f>
        <v>56.275862068965523</v>
      </c>
      <c r="F10" s="8">
        <v>4</v>
      </c>
      <c r="H10" s="10"/>
      <c r="J10" s="9"/>
      <c r="K10" s="10"/>
      <c r="L10" s="10"/>
      <c r="M10" s="83"/>
    </row>
    <row r="11" spans="2:13" x14ac:dyDescent="0.35">
      <c r="B11" s="8">
        <f t="shared" si="0"/>
        <v>10</v>
      </c>
      <c r="C11" s="1">
        <v>5</v>
      </c>
      <c r="D11" s="22">
        <f>$G$2*C11</f>
        <v>103.44827586206897</v>
      </c>
      <c r="E11" s="22">
        <f>D11*0.68</f>
        <v>70.344827586206904</v>
      </c>
      <c r="F11" s="8">
        <v>5</v>
      </c>
      <c r="G11" s="10"/>
      <c r="H11" s="10"/>
      <c r="J11" s="9"/>
      <c r="K11" s="10"/>
      <c r="L11" s="10"/>
      <c r="M11" s="83"/>
    </row>
    <row r="12" spans="2:13" ht="15.75" customHeight="1" x14ac:dyDescent="0.35">
      <c r="B12" s="8">
        <f t="shared" si="0"/>
        <v>12</v>
      </c>
      <c r="C12" s="20">
        <v>6</v>
      </c>
      <c r="D12" s="22">
        <f>$G$2*C12</f>
        <v>124.13793103448276</v>
      </c>
      <c r="E12" s="22">
        <f>D12*0.68</f>
        <v>84.413793103448285</v>
      </c>
      <c r="F12" s="8">
        <v>6</v>
      </c>
      <c r="G12" s="10"/>
      <c r="H12" s="10"/>
      <c r="J12" s="9"/>
      <c r="K12" s="10"/>
      <c r="L12" s="10"/>
      <c r="M12" s="83"/>
    </row>
    <row r="13" spans="2:13" x14ac:dyDescent="0.35">
      <c r="B13" s="8">
        <f t="shared" si="0"/>
        <v>14</v>
      </c>
      <c r="C13" s="1">
        <v>7</v>
      </c>
      <c r="D13" s="22">
        <f t="shared" ref="D13:D56" si="1">$G$2*C13</f>
        <v>144.82758620689657</v>
      </c>
      <c r="E13" s="22">
        <f t="shared" ref="E13:E56" si="2">D13*0.68</f>
        <v>98.48275862068968</v>
      </c>
      <c r="F13" s="8">
        <v>7</v>
      </c>
      <c r="G13" s="10"/>
      <c r="H13" s="10"/>
      <c r="J13" s="9"/>
      <c r="K13" s="10"/>
      <c r="L13" s="10"/>
      <c r="M13" s="88"/>
    </row>
    <row r="14" spans="2:13" x14ac:dyDescent="0.35">
      <c r="B14" s="8">
        <f t="shared" si="0"/>
        <v>16</v>
      </c>
      <c r="C14" s="1">
        <v>8</v>
      </c>
      <c r="D14" s="22">
        <f t="shared" si="1"/>
        <v>165.51724137931035</v>
      </c>
      <c r="E14" s="22">
        <f t="shared" si="2"/>
        <v>112.55172413793105</v>
      </c>
      <c r="F14" s="8">
        <v>8</v>
      </c>
      <c r="G14" s="10"/>
      <c r="H14" s="10"/>
      <c r="J14" s="9"/>
      <c r="K14" s="10"/>
      <c r="L14" s="10"/>
      <c r="M14" s="88"/>
    </row>
    <row r="15" spans="2:13" x14ac:dyDescent="0.35">
      <c r="B15" s="8">
        <f t="shared" si="0"/>
        <v>18</v>
      </c>
      <c r="C15" s="1">
        <v>9</v>
      </c>
      <c r="D15" s="22">
        <f t="shared" si="1"/>
        <v>186.20689655172413</v>
      </c>
      <c r="E15" s="22">
        <f t="shared" si="2"/>
        <v>126.62068965517241</v>
      </c>
      <c r="F15" s="8">
        <v>9</v>
      </c>
      <c r="G15" s="10"/>
      <c r="H15" s="10"/>
      <c r="J15" s="9"/>
      <c r="K15" s="10"/>
      <c r="L15" s="10"/>
      <c r="M15" s="88"/>
    </row>
    <row r="16" spans="2:13" s="11" customFormat="1" x14ac:dyDescent="0.35">
      <c r="B16" s="8">
        <f t="shared" si="0"/>
        <v>20</v>
      </c>
      <c r="C16" s="1">
        <v>10</v>
      </c>
      <c r="D16" s="22">
        <f t="shared" si="1"/>
        <v>206.89655172413794</v>
      </c>
      <c r="E16" s="22">
        <f t="shared" si="2"/>
        <v>140.68965517241381</v>
      </c>
      <c r="F16" s="8">
        <v>10</v>
      </c>
      <c r="G16" s="10"/>
      <c r="H16" s="10"/>
      <c r="J16" s="9"/>
      <c r="K16" s="10"/>
      <c r="L16" s="10"/>
      <c r="M16" s="88"/>
    </row>
    <row r="17" spans="2:16" x14ac:dyDescent="0.35">
      <c r="B17" s="8">
        <f t="shared" si="0"/>
        <v>22</v>
      </c>
      <c r="C17" s="1">
        <v>11</v>
      </c>
      <c r="D17" s="22">
        <f t="shared" si="1"/>
        <v>227.58620689655174</v>
      </c>
      <c r="E17" s="22">
        <f t="shared" si="2"/>
        <v>154.7586206896552</v>
      </c>
      <c r="F17" s="8">
        <v>11</v>
      </c>
      <c r="G17" s="10"/>
      <c r="H17" s="10"/>
      <c r="J17" s="9"/>
      <c r="K17" s="10"/>
      <c r="L17" s="10"/>
      <c r="M17" s="83"/>
    </row>
    <row r="18" spans="2:16" x14ac:dyDescent="0.35">
      <c r="B18" s="8">
        <f t="shared" si="0"/>
        <v>24</v>
      </c>
      <c r="C18" s="1">
        <v>12</v>
      </c>
      <c r="D18" s="22">
        <f t="shared" si="1"/>
        <v>248.27586206896552</v>
      </c>
      <c r="E18" s="22">
        <f t="shared" si="2"/>
        <v>168.82758620689657</v>
      </c>
      <c r="F18" s="8">
        <v>12</v>
      </c>
      <c r="G18" s="10"/>
      <c r="H18" s="10"/>
      <c r="J18" s="9"/>
      <c r="K18" s="10"/>
      <c r="L18" s="10"/>
      <c r="M18" s="88"/>
    </row>
    <row r="19" spans="2:16" x14ac:dyDescent="0.35">
      <c r="B19" s="8">
        <f t="shared" si="0"/>
        <v>26</v>
      </c>
      <c r="C19" s="1">
        <v>13</v>
      </c>
      <c r="D19" s="22">
        <f t="shared" si="1"/>
        <v>268.9655172413793</v>
      </c>
      <c r="E19" s="22">
        <f t="shared" si="2"/>
        <v>182.89655172413794</v>
      </c>
      <c r="F19" s="8">
        <v>13</v>
      </c>
      <c r="G19" s="10"/>
      <c r="H19" s="10"/>
      <c r="J19" s="9"/>
      <c r="K19" s="10"/>
      <c r="L19" s="10"/>
      <c r="M19" s="88"/>
    </row>
    <row r="20" spans="2:16" x14ac:dyDescent="0.35">
      <c r="B20" s="18">
        <f t="shared" si="0"/>
        <v>28</v>
      </c>
      <c r="C20" s="19">
        <v>14</v>
      </c>
      <c r="D20" s="24">
        <f t="shared" si="1"/>
        <v>289.65517241379314</v>
      </c>
      <c r="E20" s="24">
        <f t="shared" si="2"/>
        <v>196.96551724137936</v>
      </c>
      <c r="F20" s="18">
        <v>14</v>
      </c>
      <c r="G20" s="10"/>
      <c r="H20" s="10"/>
      <c r="J20" s="9"/>
      <c r="K20" s="10"/>
      <c r="L20" s="10"/>
      <c r="M20" s="88"/>
    </row>
    <row r="21" spans="2:16" x14ac:dyDescent="0.35">
      <c r="B21" s="8">
        <f t="shared" si="0"/>
        <v>30</v>
      </c>
      <c r="C21" s="1">
        <v>15</v>
      </c>
      <c r="D21" s="22">
        <f t="shared" si="1"/>
        <v>310.34482758620692</v>
      </c>
      <c r="E21" s="22">
        <f t="shared" si="2"/>
        <v>211.03448275862073</v>
      </c>
      <c r="F21" s="8">
        <v>15</v>
      </c>
      <c r="G21" s="10"/>
      <c r="H21" s="10"/>
      <c r="J21" s="9"/>
      <c r="K21" s="10"/>
      <c r="L21" s="10"/>
      <c r="M21" s="88"/>
    </row>
    <row r="22" spans="2:16" ht="12.75" customHeight="1" x14ac:dyDescent="0.35">
      <c r="B22" s="8">
        <f t="shared" si="0"/>
        <v>31</v>
      </c>
      <c r="C22" s="1">
        <v>16</v>
      </c>
      <c r="D22" s="22">
        <f t="shared" si="1"/>
        <v>331.0344827586207</v>
      </c>
      <c r="E22" s="22">
        <f t="shared" si="2"/>
        <v>225.10344827586209</v>
      </c>
      <c r="F22" s="8">
        <v>15</v>
      </c>
      <c r="G22" s="10"/>
      <c r="H22" s="10"/>
      <c r="J22" s="9"/>
      <c r="K22" s="10"/>
      <c r="L22" s="10"/>
      <c r="M22" s="83"/>
    </row>
    <row r="23" spans="2:16" x14ac:dyDescent="0.35">
      <c r="B23" s="8">
        <f t="shared" si="0"/>
        <v>32</v>
      </c>
      <c r="C23" s="1">
        <v>17</v>
      </c>
      <c r="D23" s="22">
        <f t="shared" si="1"/>
        <v>351.72413793103448</v>
      </c>
      <c r="E23" s="22">
        <f t="shared" si="2"/>
        <v>239.17241379310346</v>
      </c>
      <c r="F23" s="8">
        <v>15</v>
      </c>
      <c r="G23" s="10"/>
      <c r="H23" s="10"/>
      <c r="J23" s="9"/>
      <c r="K23" s="10"/>
      <c r="L23" s="10"/>
      <c r="M23" s="83"/>
    </row>
    <row r="24" spans="2:16" x14ac:dyDescent="0.35">
      <c r="B24" s="8">
        <f t="shared" si="0"/>
        <v>33</v>
      </c>
      <c r="C24" s="1">
        <v>18</v>
      </c>
      <c r="D24" s="22">
        <f t="shared" si="1"/>
        <v>372.41379310344826</v>
      </c>
      <c r="E24" s="22">
        <f t="shared" si="2"/>
        <v>253.24137931034483</v>
      </c>
      <c r="F24" s="8">
        <v>15</v>
      </c>
      <c r="G24" s="10"/>
      <c r="H24" s="10"/>
      <c r="J24" s="9"/>
      <c r="K24" s="10"/>
      <c r="L24" s="10"/>
      <c r="M24" s="83"/>
    </row>
    <row r="25" spans="2:16" x14ac:dyDescent="0.35">
      <c r="B25" s="18">
        <f t="shared" si="0"/>
        <v>34</v>
      </c>
      <c r="C25" s="19">
        <v>19</v>
      </c>
      <c r="D25" s="24">
        <f t="shared" si="1"/>
        <v>393.10344827586209</v>
      </c>
      <c r="E25" s="24">
        <f t="shared" si="2"/>
        <v>267.31034482758622</v>
      </c>
      <c r="F25" s="18">
        <v>15</v>
      </c>
      <c r="G25" s="10"/>
      <c r="H25" s="10"/>
      <c r="J25" s="9"/>
      <c r="K25" s="10"/>
      <c r="L25" s="10"/>
      <c r="M25" s="83"/>
    </row>
    <row r="26" spans="2:16" x14ac:dyDescent="0.35">
      <c r="B26" s="8">
        <f t="shared" si="0"/>
        <v>36</v>
      </c>
      <c r="C26" s="1">
        <v>20</v>
      </c>
      <c r="D26" s="22">
        <f t="shared" si="1"/>
        <v>413.79310344827587</v>
      </c>
      <c r="E26" s="22">
        <f t="shared" si="2"/>
        <v>281.37931034482762</v>
      </c>
      <c r="F26" s="8">
        <v>16</v>
      </c>
      <c r="G26" s="10"/>
      <c r="H26" s="10"/>
      <c r="J26" s="9"/>
      <c r="K26" s="10"/>
      <c r="L26" s="10"/>
      <c r="M26" s="83"/>
    </row>
    <row r="27" spans="2:16" x14ac:dyDescent="0.35">
      <c r="B27" s="8">
        <f t="shared" si="0"/>
        <v>37</v>
      </c>
      <c r="C27" s="1">
        <v>21</v>
      </c>
      <c r="D27" s="22">
        <f t="shared" si="1"/>
        <v>434.48275862068965</v>
      </c>
      <c r="E27" s="22">
        <f t="shared" si="2"/>
        <v>295.44827586206901</v>
      </c>
      <c r="F27" s="8">
        <v>16</v>
      </c>
      <c r="G27" s="10"/>
      <c r="H27" s="10"/>
      <c r="J27" s="9"/>
      <c r="K27" s="10"/>
      <c r="L27" s="10"/>
      <c r="M27" s="83"/>
    </row>
    <row r="28" spans="2:16" x14ac:dyDescent="0.35">
      <c r="B28" s="8">
        <f t="shared" si="0"/>
        <v>38</v>
      </c>
      <c r="C28" s="1">
        <v>22</v>
      </c>
      <c r="D28" s="22">
        <f t="shared" si="1"/>
        <v>455.17241379310349</v>
      </c>
      <c r="E28" s="22">
        <f t="shared" si="2"/>
        <v>309.51724137931041</v>
      </c>
      <c r="F28" s="8">
        <v>16</v>
      </c>
      <c r="G28" s="10"/>
      <c r="H28" s="10"/>
      <c r="J28" s="9"/>
      <c r="K28" s="10"/>
      <c r="L28" s="10"/>
      <c r="M28" s="83"/>
      <c r="P28" s="4"/>
    </row>
    <row r="29" spans="2:16" x14ac:dyDescent="0.35">
      <c r="B29" s="8">
        <f t="shared" si="0"/>
        <v>39</v>
      </c>
      <c r="C29" s="1">
        <v>23</v>
      </c>
      <c r="D29" s="22">
        <f t="shared" si="1"/>
        <v>475.86206896551727</v>
      </c>
      <c r="E29" s="22">
        <f t="shared" si="2"/>
        <v>323.58620689655174</v>
      </c>
      <c r="F29" s="8">
        <v>16</v>
      </c>
      <c r="G29" s="10"/>
      <c r="H29" s="10"/>
      <c r="J29" s="9"/>
      <c r="K29" s="10"/>
      <c r="L29" s="10"/>
      <c r="M29" s="83"/>
    </row>
    <row r="30" spans="2:16" x14ac:dyDescent="0.35">
      <c r="B30" s="18">
        <f t="shared" si="0"/>
        <v>40</v>
      </c>
      <c r="C30" s="19">
        <v>24</v>
      </c>
      <c r="D30" s="24">
        <f t="shared" si="1"/>
        <v>496.55172413793105</v>
      </c>
      <c r="E30" s="24">
        <f t="shared" si="2"/>
        <v>337.65517241379314</v>
      </c>
      <c r="F30" s="18">
        <v>16</v>
      </c>
      <c r="G30" s="10"/>
      <c r="H30" s="10"/>
      <c r="J30" s="9"/>
      <c r="K30" s="10"/>
      <c r="L30" s="10"/>
      <c r="M30" s="83"/>
    </row>
    <row r="31" spans="2:16" x14ac:dyDescent="0.35">
      <c r="B31" s="8">
        <f t="shared" si="0"/>
        <v>42</v>
      </c>
      <c r="C31" s="1">
        <v>25</v>
      </c>
      <c r="D31" s="22">
        <f t="shared" si="1"/>
        <v>517.24137931034488</v>
      </c>
      <c r="E31" s="22">
        <f t="shared" si="2"/>
        <v>351.72413793103453</v>
      </c>
      <c r="F31" s="8">
        <v>17</v>
      </c>
      <c r="G31" s="10"/>
      <c r="H31" s="10"/>
      <c r="J31" s="9"/>
      <c r="K31" s="10"/>
      <c r="L31" s="10"/>
      <c r="M31" s="83"/>
    </row>
    <row r="32" spans="2:16" x14ac:dyDescent="0.35">
      <c r="B32" s="8">
        <f t="shared" si="0"/>
        <v>43</v>
      </c>
      <c r="C32" s="1">
        <v>26</v>
      </c>
      <c r="D32" s="22">
        <f t="shared" si="1"/>
        <v>537.93103448275861</v>
      </c>
      <c r="E32" s="22">
        <f t="shared" si="2"/>
        <v>365.79310344827587</v>
      </c>
      <c r="F32" s="8">
        <v>17</v>
      </c>
      <c r="G32" s="10"/>
      <c r="H32" s="10"/>
      <c r="J32" s="9"/>
      <c r="K32" s="10"/>
      <c r="L32" s="10"/>
      <c r="M32" s="83"/>
    </row>
    <row r="33" spans="2:13" x14ac:dyDescent="0.35">
      <c r="B33" s="8">
        <f t="shared" si="0"/>
        <v>44</v>
      </c>
      <c r="C33" s="1">
        <v>27</v>
      </c>
      <c r="D33" s="22">
        <f t="shared" si="1"/>
        <v>558.62068965517244</v>
      </c>
      <c r="E33" s="22">
        <f t="shared" si="2"/>
        <v>379.86206896551727</v>
      </c>
      <c r="F33" s="8">
        <v>17</v>
      </c>
      <c r="G33" s="10"/>
      <c r="H33" s="10"/>
      <c r="J33" s="9"/>
      <c r="K33" s="10"/>
      <c r="L33" s="10"/>
      <c r="M33" s="83"/>
    </row>
    <row r="34" spans="2:13" x14ac:dyDescent="0.35">
      <c r="B34" s="8">
        <f t="shared" si="0"/>
        <v>45</v>
      </c>
      <c r="C34" s="1">
        <v>28</v>
      </c>
      <c r="D34" s="22">
        <f t="shared" si="1"/>
        <v>579.31034482758628</v>
      </c>
      <c r="E34" s="22">
        <f t="shared" si="2"/>
        <v>393.93103448275872</v>
      </c>
      <c r="F34" s="8">
        <v>17</v>
      </c>
      <c r="G34" s="10"/>
      <c r="H34" s="10"/>
      <c r="J34" s="9"/>
      <c r="K34" s="10"/>
      <c r="L34" s="10"/>
      <c r="M34" s="83"/>
    </row>
    <row r="35" spans="2:13" x14ac:dyDescent="0.35">
      <c r="B35" s="18">
        <f t="shared" si="0"/>
        <v>46</v>
      </c>
      <c r="C35" s="19">
        <v>29</v>
      </c>
      <c r="D35" s="24">
        <f t="shared" si="1"/>
        <v>600</v>
      </c>
      <c r="E35" s="24">
        <f t="shared" si="2"/>
        <v>408.00000000000006</v>
      </c>
      <c r="F35" s="18">
        <v>17</v>
      </c>
      <c r="G35" s="10"/>
      <c r="H35" s="10"/>
      <c r="J35" s="9"/>
      <c r="K35" s="10"/>
      <c r="L35" s="10"/>
      <c r="M35" s="83"/>
    </row>
    <row r="36" spans="2:13" x14ac:dyDescent="0.35">
      <c r="B36" s="8">
        <f t="shared" si="0"/>
        <v>48</v>
      </c>
      <c r="C36" s="1">
        <v>30</v>
      </c>
      <c r="D36" s="22">
        <f t="shared" si="1"/>
        <v>620.68965517241384</v>
      </c>
      <c r="E36" s="22">
        <f t="shared" si="2"/>
        <v>422.06896551724145</v>
      </c>
      <c r="F36" s="8">
        <v>18</v>
      </c>
      <c r="G36" s="10"/>
      <c r="H36" s="10"/>
      <c r="J36" s="9"/>
      <c r="K36" s="10"/>
      <c r="L36" s="10"/>
      <c r="M36" s="83"/>
    </row>
    <row r="37" spans="2:13" x14ac:dyDescent="0.35">
      <c r="B37" s="8">
        <f t="shared" si="0"/>
        <v>49</v>
      </c>
      <c r="C37" s="1">
        <v>31</v>
      </c>
      <c r="D37" s="22">
        <f t="shared" si="1"/>
        <v>641.37931034482756</v>
      </c>
      <c r="E37" s="22">
        <f t="shared" si="2"/>
        <v>436.13793103448279</v>
      </c>
      <c r="F37" s="8">
        <v>18</v>
      </c>
      <c r="G37" s="10"/>
      <c r="H37" s="10"/>
      <c r="J37" s="9"/>
      <c r="K37" s="10"/>
      <c r="L37" s="10"/>
      <c r="M37" s="83"/>
    </row>
    <row r="38" spans="2:13" x14ac:dyDescent="0.35">
      <c r="B38" s="8">
        <f t="shared" si="0"/>
        <v>50</v>
      </c>
      <c r="C38" s="1">
        <v>32</v>
      </c>
      <c r="D38" s="22">
        <f t="shared" si="1"/>
        <v>662.06896551724139</v>
      </c>
      <c r="E38" s="22">
        <f t="shared" si="2"/>
        <v>450.20689655172418</v>
      </c>
      <c r="F38" s="8">
        <v>18</v>
      </c>
      <c r="G38" s="10"/>
      <c r="H38" s="10"/>
      <c r="J38" s="9"/>
      <c r="K38" s="10"/>
      <c r="L38" s="10"/>
      <c r="M38" s="83"/>
    </row>
    <row r="39" spans="2:13" x14ac:dyDescent="0.35">
      <c r="B39" s="8">
        <f t="shared" si="0"/>
        <v>51</v>
      </c>
      <c r="C39" s="1">
        <v>33</v>
      </c>
      <c r="D39" s="22">
        <f t="shared" si="1"/>
        <v>682.75862068965523</v>
      </c>
      <c r="E39" s="22">
        <f t="shared" si="2"/>
        <v>464.27586206896558</v>
      </c>
      <c r="F39" s="8">
        <v>18</v>
      </c>
      <c r="G39" s="10"/>
      <c r="H39" s="10"/>
      <c r="J39" s="9"/>
      <c r="K39" s="10"/>
      <c r="L39" s="10"/>
      <c r="M39" s="83"/>
    </row>
    <row r="40" spans="2:13" x14ac:dyDescent="0.35">
      <c r="B40" s="18">
        <f t="shared" si="0"/>
        <v>52</v>
      </c>
      <c r="C40" s="19">
        <v>34</v>
      </c>
      <c r="D40" s="24">
        <f t="shared" si="1"/>
        <v>703.44827586206895</v>
      </c>
      <c r="E40" s="24">
        <f t="shared" si="2"/>
        <v>478.34482758620692</v>
      </c>
      <c r="F40" s="18">
        <v>18</v>
      </c>
      <c r="G40" s="10"/>
      <c r="H40" s="10"/>
      <c r="J40" s="9"/>
      <c r="K40" s="10"/>
      <c r="L40" s="10"/>
      <c r="M40" s="83"/>
    </row>
    <row r="41" spans="2:13" x14ac:dyDescent="0.35">
      <c r="B41" s="8">
        <f t="shared" si="0"/>
        <v>54</v>
      </c>
      <c r="C41" s="1">
        <v>35</v>
      </c>
      <c r="D41" s="22">
        <f t="shared" si="1"/>
        <v>724.13793103448279</v>
      </c>
      <c r="E41" s="22">
        <f t="shared" si="2"/>
        <v>492.41379310344831</v>
      </c>
      <c r="F41" s="8">
        <v>19</v>
      </c>
      <c r="G41" s="10"/>
      <c r="H41" s="10"/>
      <c r="J41" s="9"/>
      <c r="K41" s="10"/>
      <c r="L41" s="10"/>
      <c r="M41" s="83"/>
    </row>
    <row r="42" spans="2:13" x14ac:dyDescent="0.35">
      <c r="B42" s="8">
        <f t="shared" si="0"/>
        <v>55</v>
      </c>
      <c r="C42" s="1">
        <v>36</v>
      </c>
      <c r="D42" s="22">
        <f t="shared" si="1"/>
        <v>744.82758620689651</v>
      </c>
      <c r="E42" s="22">
        <f t="shared" si="2"/>
        <v>506.48275862068965</v>
      </c>
      <c r="F42" s="8">
        <v>19</v>
      </c>
      <c r="G42" s="10"/>
      <c r="H42" s="10"/>
      <c r="J42" s="9"/>
      <c r="K42" s="10"/>
      <c r="L42" s="10"/>
      <c r="M42" s="83"/>
    </row>
    <row r="43" spans="2:13" x14ac:dyDescent="0.35">
      <c r="B43" s="8">
        <f t="shared" si="0"/>
        <v>56</v>
      </c>
      <c r="C43" s="1">
        <v>37</v>
      </c>
      <c r="D43" s="22">
        <f t="shared" si="1"/>
        <v>765.51724137931035</v>
      </c>
      <c r="E43" s="22">
        <f t="shared" si="2"/>
        <v>520.55172413793105</v>
      </c>
      <c r="F43" s="8">
        <v>19</v>
      </c>
      <c r="G43" s="10"/>
      <c r="H43" s="10"/>
      <c r="J43" s="9"/>
      <c r="K43" s="10"/>
      <c r="L43" s="10"/>
      <c r="M43" s="83"/>
    </row>
    <row r="44" spans="2:13" x14ac:dyDescent="0.35">
      <c r="B44" s="8">
        <f t="shared" si="0"/>
        <v>57</v>
      </c>
      <c r="C44" s="1">
        <v>38</v>
      </c>
      <c r="D44" s="22">
        <f t="shared" si="1"/>
        <v>786.20689655172418</v>
      </c>
      <c r="E44" s="22">
        <f t="shared" si="2"/>
        <v>534.62068965517244</v>
      </c>
      <c r="F44" s="8">
        <v>19</v>
      </c>
      <c r="G44" s="10"/>
      <c r="H44" s="10"/>
      <c r="J44" s="9"/>
      <c r="K44" s="10"/>
      <c r="L44" s="10"/>
      <c r="M44" s="83"/>
    </row>
    <row r="45" spans="2:13" x14ac:dyDescent="0.35">
      <c r="B45" s="18">
        <f t="shared" si="0"/>
        <v>58</v>
      </c>
      <c r="C45" s="19">
        <v>39</v>
      </c>
      <c r="D45" s="24">
        <f t="shared" si="1"/>
        <v>806.89655172413791</v>
      </c>
      <c r="E45" s="24">
        <f t="shared" si="2"/>
        <v>548.68965517241384</v>
      </c>
      <c r="F45" s="18">
        <v>19</v>
      </c>
      <c r="G45" s="10"/>
      <c r="H45" s="10"/>
      <c r="J45" s="9"/>
      <c r="K45" s="10"/>
      <c r="L45" s="10"/>
      <c r="M45" s="83"/>
    </row>
    <row r="46" spans="2:13" x14ac:dyDescent="0.35">
      <c r="B46" s="8">
        <f t="shared" si="0"/>
        <v>60</v>
      </c>
      <c r="C46" s="1">
        <v>40</v>
      </c>
      <c r="D46" s="22">
        <f t="shared" si="1"/>
        <v>827.58620689655174</v>
      </c>
      <c r="E46" s="22">
        <f t="shared" si="2"/>
        <v>562.75862068965523</v>
      </c>
      <c r="F46" s="8">
        <v>20</v>
      </c>
      <c r="G46" s="10"/>
      <c r="H46" s="10"/>
      <c r="J46" s="9"/>
      <c r="K46" s="10"/>
      <c r="L46" s="10"/>
      <c r="M46" s="83"/>
    </row>
    <row r="47" spans="2:13" x14ac:dyDescent="0.35">
      <c r="B47" s="8">
        <f t="shared" si="0"/>
        <v>61</v>
      </c>
      <c r="C47" s="1">
        <v>41</v>
      </c>
      <c r="D47" s="22">
        <f t="shared" si="1"/>
        <v>848.27586206896558</v>
      </c>
      <c r="E47" s="22">
        <f t="shared" si="2"/>
        <v>576.82758620689663</v>
      </c>
      <c r="F47" s="8">
        <v>20</v>
      </c>
      <c r="M47" s="15"/>
    </row>
    <row r="48" spans="2:13" x14ac:dyDescent="0.35">
      <c r="B48" s="8">
        <f t="shared" ref="B48:B89" si="3">C48+F48</f>
        <v>62</v>
      </c>
      <c r="C48" s="1">
        <v>42</v>
      </c>
      <c r="D48" s="22">
        <f t="shared" si="1"/>
        <v>868.9655172413793</v>
      </c>
      <c r="E48" s="22">
        <f t="shared" si="2"/>
        <v>590.89655172413802</v>
      </c>
      <c r="F48" s="8">
        <v>20</v>
      </c>
      <c r="M48" s="15"/>
    </row>
    <row r="49" spans="2:13" x14ac:dyDescent="0.35">
      <c r="B49" s="8">
        <f t="shared" si="3"/>
        <v>63</v>
      </c>
      <c r="C49" s="1">
        <v>43</v>
      </c>
      <c r="D49" s="22">
        <f t="shared" si="1"/>
        <v>889.65517241379314</v>
      </c>
      <c r="E49" s="22">
        <f t="shared" si="2"/>
        <v>604.96551724137942</v>
      </c>
      <c r="F49" s="8">
        <v>20</v>
      </c>
      <c r="M49" s="15"/>
    </row>
    <row r="50" spans="2:13" x14ac:dyDescent="0.35">
      <c r="B50" s="18">
        <f t="shared" si="3"/>
        <v>64</v>
      </c>
      <c r="C50" s="19">
        <v>44</v>
      </c>
      <c r="D50" s="24">
        <f t="shared" si="1"/>
        <v>910.34482758620697</v>
      </c>
      <c r="E50" s="24">
        <f t="shared" si="2"/>
        <v>619.03448275862081</v>
      </c>
      <c r="F50" s="18">
        <v>20</v>
      </c>
      <c r="M50" s="15"/>
    </row>
    <row r="51" spans="2:13" x14ac:dyDescent="0.35">
      <c r="B51" s="8">
        <f t="shared" si="3"/>
        <v>66</v>
      </c>
      <c r="C51" s="1">
        <v>45</v>
      </c>
      <c r="D51" s="22">
        <f t="shared" si="1"/>
        <v>931.0344827586207</v>
      </c>
      <c r="E51" s="22">
        <f t="shared" si="2"/>
        <v>633.10344827586209</v>
      </c>
      <c r="F51" s="8">
        <v>21</v>
      </c>
      <c r="M51" s="15"/>
    </row>
    <row r="52" spans="2:13" x14ac:dyDescent="0.35">
      <c r="B52" s="8">
        <f t="shared" si="3"/>
        <v>67</v>
      </c>
      <c r="C52" s="1">
        <v>46</v>
      </c>
      <c r="D52" s="22">
        <f t="shared" si="1"/>
        <v>951.72413793103453</v>
      </c>
      <c r="E52" s="22">
        <f t="shared" si="2"/>
        <v>647.17241379310349</v>
      </c>
      <c r="F52" s="8">
        <v>21</v>
      </c>
    </row>
    <row r="53" spans="2:13" x14ac:dyDescent="0.35">
      <c r="B53" s="8">
        <f t="shared" si="3"/>
        <v>68</v>
      </c>
      <c r="C53" s="1">
        <v>47</v>
      </c>
      <c r="D53" s="22">
        <f t="shared" si="1"/>
        <v>972.41379310344826</v>
      </c>
      <c r="E53" s="22">
        <f t="shared" si="2"/>
        <v>661.24137931034488</v>
      </c>
      <c r="F53" s="8">
        <v>21</v>
      </c>
    </row>
    <row r="54" spans="2:13" x14ac:dyDescent="0.35">
      <c r="B54" s="8">
        <f t="shared" si="3"/>
        <v>69</v>
      </c>
      <c r="C54" s="1">
        <v>48</v>
      </c>
      <c r="D54" s="22">
        <f t="shared" si="1"/>
        <v>993.10344827586209</v>
      </c>
      <c r="E54" s="22">
        <f t="shared" si="2"/>
        <v>675.31034482758628</v>
      </c>
      <c r="F54" s="8">
        <v>21</v>
      </c>
    </row>
    <row r="55" spans="2:13" x14ac:dyDescent="0.35">
      <c r="B55" s="18">
        <f t="shared" si="3"/>
        <v>70</v>
      </c>
      <c r="C55" s="19">
        <v>49</v>
      </c>
      <c r="D55" s="24">
        <f t="shared" si="1"/>
        <v>1013.7931034482759</v>
      </c>
      <c r="E55" s="24">
        <f t="shared" si="2"/>
        <v>689.37931034482767</v>
      </c>
      <c r="F55" s="18">
        <v>21</v>
      </c>
    </row>
    <row r="56" spans="2:13" x14ac:dyDescent="0.35">
      <c r="B56" s="8">
        <f t="shared" si="3"/>
        <v>72</v>
      </c>
      <c r="C56" s="1">
        <v>50</v>
      </c>
      <c r="D56" s="22">
        <f t="shared" si="1"/>
        <v>1034.4827586206898</v>
      </c>
      <c r="E56" s="22">
        <f t="shared" si="2"/>
        <v>703.44827586206907</v>
      </c>
      <c r="F56" s="8">
        <v>22</v>
      </c>
    </row>
    <row r="57" spans="2:13" x14ac:dyDescent="0.35">
      <c r="B57" s="8">
        <f t="shared" si="3"/>
        <v>73</v>
      </c>
      <c r="C57" s="1">
        <v>51</v>
      </c>
      <c r="D57" s="22">
        <f t="shared" ref="D57:D106" si="4">$G$2*C57</f>
        <v>1055.1724137931035</v>
      </c>
      <c r="E57" s="22">
        <f t="shared" ref="E57:E106" si="5">D57*0.68</f>
        <v>717.51724137931046</v>
      </c>
      <c r="F57" s="8">
        <v>22</v>
      </c>
    </row>
    <row r="58" spans="2:13" x14ac:dyDescent="0.35">
      <c r="B58" s="8">
        <f t="shared" si="3"/>
        <v>74</v>
      </c>
      <c r="C58" s="1">
        <v>52</v>
      </c>
      <c r="D58" s="22">
        <f t="shared" si="4"/>
        <v>1075.8620689655172</v>
      </c>
      <c r="E58" s="22">
        <f t="shared" si="5"/>
        <v>731.58620689655174</v>
      </c>
      <c r="F58" s="8">
        <v>22</v>
      </c>
    </row>
    <row r="59" spans="2:13" x14ac:dyDescent="0.35">
      <c r="B59" s="8">
        <f t="shared" si="3"/>
        <v>75</v>
      </c>
      <c r="C59" s="1">
        <v>53</v>
      </c>
      <c r="D59" s="22">
        <f t="shared" si="4"/>
        <v>1096.5517241379312</v>
      </c>
      <c r="E59" s="22">
        <f t="shared" si="5"/>
        <v>745.65517241379325</v>
      </c>
      <c r="F59" s="8">
        <v>22</v>
      </c>
    </row>
    <row r="60" spans="2:13" x14ac:dyDescent="0.35">
      <c r="B60" s="18">
        <f t="shared" si="3"/>
        <v>76</v>
      </c>
      <c r="C60" s="19">
        <v>54</v>
      </c>
      <c r="D60" s="24">
        <f t="shared" si="4"/>
        <v>1117.2413793103449</v>
      </c>
      <c r="E60" s="24">
        <f t="shared" si="5"/>
        <v>759.72413793103453</v>
      </c>
      <c r="F60" s="18">
        <v>22</v>
      </c>
    </row>
    <row r="61" spans="2:13" x14ac:dyDescent="0.35">
      <c r="B61" s="8">
        <f t="shared" si="3"/>
        <v>77</v>
      </c>
      <c r="C61" s="1">
        <v>55</v>
      </c>
      <c r="D61" s="22">
        <f t="shared" si="4"/>
        <v>1137.9310344827586</v>
      </c>
      <c r="E61" s="22">
        <f t="shared" si="5"/>
        <v>773.79310344827593</v>
      </c>
      <c r="F61" s="8">
        <v>22</v>
      </c>
    </row>
    <row r="62" spans="2:13" x14ac:dyDescent="0.35">
      <c r="B62" s="8">
        <f t="shared" si="3"/>
        <v>78</v>
      </c>
      <c r="C62" s="1">
        <v>56</v>
      </c>
      <c r="D62" s="22">
        <f t="shared" si="4"/>
        <v>1158.6206896551726</v>
      </c>
      <c r="E62" s="22">
        <f t="shared" si="5"/>
        <v>787.86206896551744</v>
      </c>
      <c r="F62" s="8">
        <v>22</v>
      </c>
    </row>
    <row r="63" spans="2:13" x14ac:dyDescent="0.35">
      <c r="B63" s="8">
        <f t="shared" si="3"/>
        <v>79</v>
      </c>
      <c r="C63" s="1">
        <v>57</v>
      </c>
      <c r="D63" s="22">
        <f t="shared" si="4"/>
        <v>1179.3103448275863</v>
      </c>
      <c r="E63" s="22">
        <f t="shared" si="5"/>
        <v>801.93103448275872</v>
      </c>
      <c r="F63" s="8">
        <v>22</v>
      </c>
    </row>
    <row r="64" spans="2:13" x14ac:dyDescent="0.35">
      <c r="B64" s="8">
        <f t="shared" si="3"/>
        <v>80</v>
      </c>
      <c r="C64" s="1">
        <v>58</v>
      </c>
      <c r="D64" s="22">
        <f t="shared" si="4"/>
        <v>1200</v>
      </c>
      <c r="E64" s="22">
        <f t="shared" si="5"/>
        <v>816.00000000000011</v>
      </c>
      <c r="F64" s="8">
        <v>22</v>
      </c>
    </row>
    <row r="65" spans="2:6" x14ac:dyDescent="0.35">
      <c r="B65" s="18">
        <f t="shared" si="3"/>
        <v>81</v>
      </c>
      <c r="C65" s="19">
        <v>59</v>
      </c>
      <c r="D65" s="24">
        <f t="shared" si="4"/>
        <v>1220.6896551724137</v>
      </c>
      <c r="E65" s="24">
        <f t="shared" si="5"/>
        <v>830.06896551724139</v>
      </c>
      <c r="F65" s="18">
        <v>22</v>
      </c>
    </row>
    <row r="66" spans="2:6" x14ac:dyDescent="0.35">
      <c r="B66" s="8">
        <f t="shared" si="3"/>
        <v>82</v>
      </c>
      <c r="C66" s="1">
        <v>60</v>
      </c>
      <c r="D66" s="22">
        <f t="shared" si="4"/>
        <v>1241.3793103448277</v>
      </c>
      <c r="E66" s="22">
        <f t="shared" si="5"/>
        <v>844.1379310344829</v>
      </c>
      <c r="F66" s="8">
        <v>22</v>
      </c>
    </row>
    <row r="67" spans="2:6" x14ac:dyDescent="0.35">
      <c r="B67" s="8">
        <f t="shared" si="3"/>
        <v>83</v>
      </c>
      <c r="C67" s="1">
        <v>61</v>
      </c>
      <c r="D67" s="22">
        <f t="shared" si="4"/>
        <v>1262.0689655172414</v>
      </c>
      <c r="E67" s="22">
        <f t="shared" si="5"/>
        <v>858.20689655172418</v>
      </c>
      <c r="F67" s="8">
        <v>22</v>
      </c>
    </row>
    <row r="68" spans="2:6" x14ac:dyDescent="0.35">
      <c r="B68" s="8">
        <f t="shared" si="3"/>
        <v>84</v>
      </c>
      <c r="C68" s="1">
        <v>62</v>
      </c>
      <c r="D68" s="22">
        <f t="shared" si="4"/>
        <v>1282.7586206896551</v>
      </c>
      <c r="E68" s="22">
        <f t="shared" si="5"/>
        <v>872.27586206896558</v>
      </c>
      <c r="F68" s="8">
        <v>22</v>
      </c>
    </row>
    <row r="69" spans="2:6" x14ac:dyDescent="0.35">
      <c r="B69" s="8">
        <f t="shared" si="3"/>
        <v>85</v>
      </c>
      <c r="C69" s="1">
        <v>63</v>
      </c>
      <c r="D69" s="22">
        <f t="shared" si="4"/>
        <v>1303.4482758620691</v>
      </c>
      <c r="E69" s="22">
        <f t="shared" si="5"/>
        <v>886.34482758620697</v>
      </c>
      <c r="F69" s="8">
        <v>22</v>
      </c>
    </row>
    <row r="70" spans="2:6" x14ac:dyDescent="0.35">
      <c r="B70" s="18">
        <f t="shared" si="3"/>
        <v>86</v>
      </c>
      <c r="C70" s="19">
        <v>64</v>
      </c>
      <c r="D70" s="24">
        <f t="shared" si="4"/>
        <v>1324.1379310344828</v>
      </c>
      <c r="E70" s="24">
        <f t="shared" si="5"/>
        <v>900.41379310344837</v>
      </c>
      <c r="F70" s="18">
        <v>22</v>
      </c>
    </row>
    <row r="71" spans="2:6" x14ac:dyDescent="0.35">
      <c r="B71" s="8">
        <f t="shared" si="3"/>
        <v>87</v>
      </c>
      <c r="C71" s="1">
        <v>65</v>
      </c>
      <c r="D71" s="22">
        <f t="shared" si="4"/>
        <v>1344.8275862068965</v>
      </c>
      <c r="E71" s="22">
        <f t="shared" si="5"/>
        <v>914.48275862068965</v>
      </c>
      <c r="F71" s="8">
        <v>22</v>
      </c>
    </row>
    <row r="72" spans="2:6" x14ac:dyDescent="0.35">
      <c r="B72" s="8">
        <f t="shared" si="3"/>
        <v>88</v>
      </c>
      <c r="C72" s="1">
        <v>66</v>
      </c>
      <c r="D72" s="22">
        <f t="shared" si="4"/>
        <v>1365.5172413793105</v>
      </c>
      <c r="E72" s="22">
        <f t="shared" si="5"/>
        <v>928.55172413793116</v>
      </c>
      <c r="F72" s="8">
        <v>22</v>
      </c>
    </row>
    <row r="73" spans="2:6" x14ac:dyDescent="0.35">
      <c r="B73" s="8">
        <f t="shared" si="3"/>
        <v>89</v>
      </c>
      <c r="C73" s="1">
        <v>67</v>
      </c>
      <c r="D73" s="22">
        <f t="shared" si="4"/>
        <v>1386.2068965517242</v>
      </c>
      <c r="E73" s="22">
        <f t="shared" si="5"/>
        <v>942.62068965517255</v>
      </c>
      <c r="F73" s="8">
        <v>22</v>
      </c>
    </row>
    <row r="74" spans="2:6" x14ac:dyDescent="0.35">
      <c r="B74" s="8">
        <f t="shared" si="3"/>
        <v>90</v>
      </c>
      <c r="C74" s="1">
        <v>68</v>
      </c>
      <c r="D74" s="22">
        <f t="shared" si="4"/>
        <v>1406.8965517241379</v>
      </c>
      <c r="E74" s="22">
        <f t="shared" si="5"/>
        <v>956.68965517241384</v>
      </c>
      <c r="F74" s="8">
        <v>22</v>
      </c>
    </row>
    <row r="75" spans="2:6" x14ac:dyDescent="0.35">
      <c r="B75" s="18">
        <f t="shared" si="3"/>
        <v>91</v>
      </c>
      <c r="C75" s="19">
        <v>69</v>
      </c>
      <c r="D75" s="24">
        <f t="shared" si="4"/>
        <v>1427.5862068965519</v>
      </c>
      <c r="E75" s="24">
        <f t="shared" si="5"/>
        <v>970.75862068965534</v>
      </c>
      <c r="F75" s="18">
        <v>22</v>
      </c>
    </row>
    <row r="76" spans="2:6" x14ac:dyDescent="0.35">
      <c r="B76" s="8">
        <f t="shared" si="3"/>
        <v>92</v>
      </c>
      <c r="C76" s="1">
        <v>70</v>
      </c>
      <c r="D76" s="22">
        <f t="shared" si="4"/>
        <v>1448.2758620689656</v>
      </c>
      <c r="E76" s="22">
        <f t="shared" si="5"/>
        <v>984.82758620689663</v>
      </c>
      <c r="F76" s="8">
        <v>22</v>
      </c>
    </row>
    <row r="77" spans="2:6" x14ac:dyDescent="0.35">
      <c r="B77" s="8">
        <f t="shared" si="3"/>
        <v>93</v>
      </c>
      <c r="C77" s="1">
        <v>71</v>
      </c>
      <c r="D77" s="22">
        <f t="shared" si="4"/>
        <v>1468.9655172413793</v>
      </c>
      <c r="E77" s="22">
        <f t="shared" si="5"/>
        <v>998.89655172413802</v>
      </c>
      <c r="F77" s="8">
        <v>22</v>
      </c>
    </row>
    <row r="78" spans="2:6" x14ac:dyDescent="0.35">
      <c r="B78" s="8">
        <f t="shared" si="3"/>
        <v>94</v>
      </c>
      <c r="C78" s="1">
        <v>72</v>
      </c>
      <c r="D78" s="22">
        <f t="shared" si="4"/>
        <v>1489.655172413793</v>
      </c>
      <c r="E78" s="22">
        <f t="shared" si="5"/>
        <v>1012.9655172413793</v>
      </c>
      <c r="F78" s="8">
        <v>22</v>
      </c>
    </row>
    <row r="79" spans="2:6" x14ac:dyDescent="0.35">
      <c r="B79" s="8">
        <f t="shared" si="3"/>
        <v>95</v>
      </c>
      <c r="C79" s="1">
        <v>73</v>
      </c>
      <c r="D79" s="22">
        <f t="shared" si="4"/>
        <v>1510.344827586207</v>
      </c>
      <c r="E79" s="22">
        <f t="shared" si="5"/>
        <v>1027.0344827586209</v>
      </c>
      <c r="F79" s="8">
        <v>22</v>
      </c>
    </row>
    <row r="80" spans="2:6" x14ac:dyDescent="0.35">
      <c r="B80" s="18">
        <f t="shared" si="3"/>
        <v>96</v>
      </c>
      <c r="C80" s="19">
        <v>74</v>
      </c>
      <c r="D80" s="24">
        <f t="shared" si="4"/>
        <v>1531.0344827586207</v>
      </c>
      <c r="E80" s="24">
        <f t="shared" si="5"/>
        <v>1041.1034482758621</v>
      </c>
      <c r="F80" s="18">
        <v>22</v>
      </c>
    </row>
    <row r="81" spans="2:6" x14ac:dyDescent="0.35">
      <c r="B81" s="8">
        <f t="shared" si="3"/>
        <v>97</v>
      </c>
      <c r="C81" s="1">
        <v>75</v>
      </c>
      <c r="D81" s="22">
        <f t="shared" si="4"/>
        <v>1551.7241379310344</v>
      </c>
      <c r="E81" s="22">
        <f t="shared" si="5"/>
        <v>1055.1724137931035</v>
      </c>
      <c r="F81" s="8">
        <v>22</v>
      </c>
    </row>
    <row r="82" spans="2:6" x14ac:dyDescent="0.35">
      <c r="B82" s="8">
        <f t="shared" si="3"/>
        <v>98</v>
      </c>
      <c r="C82" s="1">
        <v>76</v>
      </c>
      <c r="D82" s="22">
        <f t="shared" si="4"/>
        <v>1572.4137931034484</v>
      </c>
      <c r="E82" s="22">
        <f t="shared" si="5"/>
        <v>1069.2413793103449</v>
      </c>
      <c r="F82" s="8">
        <v>22</v>
      </c>
    </row>
    <row r="83" spans="2:6" x14ac:dyDescent="0.35">
      <c r="B83" s="8">
        <f t="shared" si="3"/>
        <v>99</v>
      </c>
      <c r="C83" s="1">
        <v>77</v>
      </c>
      <c r="D83" s="22">
        <f t="shared" si="4"/>
        <v>1593.1034482758621</v>
      </c>
      <c r="E83" s="22">
        <f t="shared" si="5"/>
        <v>1083.3103448275863</v>
      </c>
      <c r="F83" s="8">
        <v>22</v>
      </c>
    </row>
    <row r="84" spans="2:6" x14ac:dyDescent="0.35">
      <c r="B84" s="8">
        <f t="shared" si="3"/>
        <v>100</v>
      </c>
      <c r="C84" s="1">
        <v>78</v>
      </c>
      <c r="D84" s="22">
        <f t="shared" si="4"/>
        <v>1613.7931034482758</v>
      </c>
      <c r="E84" s="22">
        <f t="shared" si="5"/>
        <v>1097.3793103448277</v>
      </c>
      <c r="F84" s="8">
        <v>22</v>
      </c>
    </row>
    <row r="85" spans="2:6" x14ac:dyDescent="0.35">
      <c r="B85" s="18">
        <f t="shared" si="3"/>
        <v>101</v>
      </c>
      <c r="C85" s="19">
        <v>79</v>
      </c>
      <c r="D85" s="24">
        <f t="shared" si="4"/>
        <v>1634.4827586206898</v>
      </c>
      <c r="E85" s="24">
        <f t="shared" si="5"/>
        <v>1111.4482758620691</v>
      </c>
      <c r="F85" s="18">
        <v>22</v>
      </c>
    </row>
    <row r="86" spans="2:6" x14ac:dyDescent="0.35">
      <c r="B86" s="8">
        <f t="shared" si="3"/>
        <v>102</v>
      </c>
      <c r="C86" s="1">
        <v>80</v>
      </c>
      <c r="D86" s="22">
        <f t="shared" si="4"/>
        <v>1655.1724137931035</v>
      </c>
      <c r="E86" s="22">
        <f t="shared" si="5"/>
        <v>1125.5172413793105</v>
      </c>
      <c r="F86" s="8">
        <v>22</v>
      </c>
    </row>
    <row r="87" spans="2:6" x14ac:dyDescent="0.35">
      <c r="B87" s="8">
        <f t="shared" si="3"/>
        <v>103</v>
      </c>
      <c r="C87" s="1">
        <v>81</v>
      </c>
      <c r="D87" s="22">
        <f t="shared" si="4"/>
        <v>1675.8620689655172</v>
      </c>
      <c r="E87" s="22">
        <f t="shared" si="5"/>
        <v>1139.5862068965519</v>
      </c>
      <c r="F87" s="8">
        <v>22</v>
      </c>
    </row>
    <row r="88" spans="2:6" x14ac:dyDescent="0.35">
      <c r="B88" s="8">
        <f t="shared" si="3"/>
        <v>104</v>
      </c>
      <c r="C88" s="1">
        <v>82</v>
      </c>
      <c r="D88" s="22">
        <f t="shared" si="4"/>
        <v>1696.5517241379312</v>
      </c>
      <c r="E88" s="22">
        <f t="shared" si="5"/>
        <v>1153.6551724137933</v>
      </c>
      <c r="F88" s="8">
        <v>22</v>
      </c>
    </row>
    <row r="89" spans="2:6" x14ac:dyDescent="0.35">
      <c r="B89" s="8">
        <f t="shared" si="3"/>
        <v>105</v>
      </c>
      <c r="C89" s="1">
        <v>83</v>
      </c>
      <c r="D89" s="22">
        <f t="shared" si="4"/>
        <v>1717.2413793103449</v>
      </c>
      <c r="E89" s="22">
        <f t="shared" si="5"/>
        <v>1167.7241379310346</v>
      </c>
      <c r="F89" s="8">
        <v>22</v>
      </c>
    </row>
    <row r="90" spans="2:6" x14ac:dyDescent="0.35">
      <c r="B90" s="18">
        <f t="shared" ref="B90:B106" si="6">C90+F90</f>
        <v>106</v>
      </c>
      <c r="C90" s="19">
        <v>84</v>
      </c>
      <c r="D90" s="24">
        <f t="shared" si="4"/>
        <v>1737.9310344827586</v>
      </c>
      <c r="E90" s="24">
        <f t="shared" si="5"/>
        <v>1181.793103448276</v>
      </c>
      <c r="F90" s="18">
        <v>22</v>
      </c>
    </row>
    <row r="91" spans="2:6" x14ac:dyDescent="0.35">
      <c r="B91" s="8">
        <f t="shared" si="6"/>
        <v>107</v>
      </c>
      <c r="C91" s="1">
        <v>85</v>
      </c>
      <c r="D91" s="22">
        <f t="shared" si="4"/>
        <v>1758.6206896551726</v>
      </c>
      <c r="E91" s="22">
        <f t="shared" si="5"/>
        <v>1195.8620689655174</v>
      </c>
      <c r="F91" s="8">
        <v>22</v>
      </c>
    </row>
    <row r="92" spans="2:6" x14ac:dyDescent="0.35">
      <c r="B92" s="8">
        <f t="shared" si="6"/>
        <v>108</v>
      </c>
      <c r="C92" s="1">
        <v>86</v>
      </c>
      <c r="D92" s="22">
        <f t="shared" si="4"/>
        <v>1779.3103448275863</v>
      </c>
      <c r="E92" s="22">
        <f t="shared" si="5"/>
        <v>1209.9310344827588</v>
      </c>
      <c r="F92" s="8">
        <v>22</v>
      </c>
    </row>
    <row r="93" spans="2:6" x14ac:dyDescent="0.35">
      <c r="B93" s="8">
        <f t="shared" si="6"/>
        <v>109</v>
      </c>
      <c r="C93" s="1">
        <v>87</v>
      </c>
      <c r="D93" s="22">
        <f t="shared" si="4"/>
        <v>1800</v>
      </c>
      <c r="E93" s="22">
        <f t="shared" si="5"/>
        <v>1224</v>
      </c>
      <c r="F93" s="8">
        <v>22</v>
      </c>
    </row>
    <row r="94" spans="2:6" x14ac:dyDescent="0.35">
      <c r="B94" s="8">
        <f t="shared" si="6"/>
        <v>110</v>
      </c>
      <c r="C94" s="1">
        <v>88</v>
      </c>
      <c r="D94" s="22">
        <f t="shared" si="4"/>
        <v>1820.6896551724139</v>
      </c>
      <c r="E94" s="22">
        <f t="shared" si="5"/>
        <v>1238.0689655172416</v>
      </c>
      <c r="F94" s="8">
        <v>22</v>
      </c>
    </row>
    <row r="95" spans="2:6" x14ac:dyDescent="0.35">
      <c r="B95" s="18">
        <f t="shared" si="6"/>
        <v>111</v>
      </c>
      <c r="C95" s="19">
        <v>89</v>
      </c>
      <c r="D95" s="24">
        <f t="shared" si="4"/>
        <v>1841.3793103448277</v>
      </c>
      <c r="E95" s="24">
        <f t="shared" si="5"/>
        <v>1252.137931034483</v>
      </c>
      <c r="F95" s="18">
        <v>22</v>
      </c>
    </row>
    <row r="96" spans="2:6" x14ac:dyDescent="0.35">
      <c r="B96" s="8">
        <f t="shared" si="6"/>
        <v>112</v>
      </c>
      <c r="C96" s="1">
        <v>90</v>
      </c>
      <c r="D96" s="22">
        <f t="shared" si="4"/>
        <v>1862.0689655172414</v>
      </c>
      <c r="E96" s="22">
        <f t="shared" si="5"/>
        <v>1266.2068965517242</v>
      </c>
      <c r="F96" s="8">
        <v>22</v>
      </c>
    </row>
    <row r="97" spans="2:6" x14ac:dyDescent="0.35">
      <c r="B97" s="8">
        <f t="shared" si="6"/>
        <v>113</v>
      </c>
      <c r="C97" s="1">
        <v>91</v>
      </c>
      <c r="D97" s="22">
        <f t="shared" si="4"/>
        <v>1882.7586206896551</v>
      </c>
      <c r="E97" s="22">
        <f t="shared" si="5"/>
        <v>1280.2758620689656</v>
      </c>
      <c r="F97" s="8">
        <v>22</v>
      </c>
    </row>
    <row r="98" spans="2:6" x14ac:dyDescent="0.35">
      <c r="B98" s="8">
        <f t="shared" si="6"/>
        <v>114</v>
      </c>
      <c r="C98" s="1">
        <v>92</v>
      </c>
      <c r="D98" s="22">
        <f t="shared" si="4"/>
        <v>1903.4482758620691</v>
      </c>
      <c r="E98" s="22">
        <f t="shared" si="5"/>
        <v>1294.344827586207</v>
      </c>
      <c r="F98" s="8">
        <v>22</v>
      </c>
    </row>
    <row r="99" spans="2:6" x14ac:dyDescent="0.35">
      <c r="B99" s="8">
        <f t="shared" si="6"/>
        <v>115</v>
      </c>
      <c r="C99" s="1">
        <v>93</v>
      </c>
      <c r="D99" s="22">
        <f t="shared" si="4"/>
        <v>1924.1379310344828</v>
      </c>
      <c r="E99" s="22">
        <f t="shared" si="5"/>
        <v>1308.4137931034484</v>
      </c>
      <c r="F99" s="8">
        <v>22</v>
      </c>
    </row>
    <row r="100" spans="2:6" x14ac:dyDescent="0.35">
      <c r="B100" s="18">
        <f t="shared" si="6"/>
        <v>116</v>
      </c>
      <c r="C100" s="19">
        <v>94</v>
      </c>
      <c r="D100" s="24">
        <f t="shared" si="4"/>
        <v>1944.8275862068965</v>
      </c>
      <c r="E100" s="24">
        <f t="shared" si="5"/>
        <v>1322.4827586206898</v>
      </c>
      <c r="F100" s="18">
        <v>22</v>
      </c>
    </row>
    <row r="101" spans="2:6" x14ac:dyDescent="0.35">
      <c r="B101" s="8">
        <f t="shared" si="6"/>
        <v>117</v>
      </c>
      <c r="C101" s="1">
        <v>95</v>
      </c>
      <c r="D101" s="22">
        <f t="shared" si="4"/>
        <v>1965.5172413793105</v>
      </c>
      <c r="E101" s="22">
        <f t="shared" si="5"/>
        <v>1336.5517241379312</v>
      </c>
      <c r="F101" s="8">
        <v>22</v>
      </c>
    </row>
    <row r="102" spans="2:6" x14ac:dyDescent="0.35">
      <c r="B102" s="8">
        <f t="shared" si="6"/>
        <v>118</v>
      </c>
      <c r="C102" s="1">
        <v>96</v>
      </c>
      <c r="D102" s="22">
        <f t="shared" si="4"/>
        <v>1986.2068965517242</v>
      </c>
      <c r="E102" s="22">
        <f t="shared" si="5"/>
        <v>1350.6206896551726</v>
      </c>
      <c r="F102" s="8">
        <v>22</v>
      </c>
    </row>
    <row r="103" spans="2:6" x14ac:dyDescent="0.35">
      <c r="B103" s="8">
        <f t="shared" si="6"/>
        <v>119</v>
      </c>
      <c r="C103" s="1">
        <v>97</v>
      </c>
      <c r="D103" s="22">
        <f t="shared" si="4"/>
        <v>2006.8965517241379</v>
      </c>
      <c r="E103" s="22">
        <f t="shared" si="5"/>
        <v>1364.6896551724139</v>
      </c>
      <c r="F103" s="8">
        <v>22</v>
      </c>
    </row>
    <row r="104" spans="2:6" x14ac:dyDescent="0.35">
      <c r="B104" s="8">
        <f t="shared" si="6"/>
        <v>120</v>
      </c>
      <c r="C104" s="1">
        <v>98</v>
      </c>
      <c r="D104" s="22">
        <f t="shared" si="4"/>
        <v>2027.5862068965519</v>
      </c>
      <c r="E104" s="22">
        <f t="shared" si="5"/>
        <v>1378.7586206896553</v>
      </c>
      <c r="F104" s="8">
        <v>22</v>
      </c>
    </row>
    <row r="105" spans="2:6" x14ac:dyDescent="0.35">
      <c r="B105" s="18">
        <f t="shared" si="6"/>
        <v>121</v>
      </c>
      <c r="C105" s="19">
        <v>99</v>
      </c>
      <c r="D105" s="24">
        <f t="shared" si="4"/>
        <v>2048.2758620689656</v>
      </c>
      <c r="E105" s="24">
        <f t="shared" si="5"/>
        <v>1392.8275862068967</v>
      </c>
      <c r="F105" s="18">
        <v>22</v>
      </c>
    </row>
    <row r="106" spans="2:6" ht="15" thickBot="1" x14ac:dyDescent="0.4">
      <c r="B106" s="23">
        <f t="shared" si="6"/>
        <v>122</v>
      </c>
      <c r="C106" s="61">
        <v>100</v>
      </c>
      <c r="D106" s="62">
        <f t="shared" si="4"/>
        <v>2068.9655172413795</v>
      </c>
      <c r="E106" s="63">
        <f t="shared" si="5"/>
        <v>1406.8965517241381</v>
      </c>
      <c r="F106" s="23">
        <v>22</v>
      </c>
    </row>
  </sheetData>
  <mergeCells count="6">
    <mergeCell ref="M22:M46"/>
    <mergeCell ref="H2:J2"/>
    <mergeCell ref="C4:E4"/>
    <mergeCell ref="M6:M11"/>
    <mergeCell ref="M12:M16"/>
    <mergeCell ref="M17:M21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95B1A221C1804ABBB4B6875D93E915" ma:contentTypeVersion="0" ma:contentTypeDescription="Create a new document." ma:contentTypeScope="" ma:versionID="3161c8a75adaa8a39724782f9b6f04f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4D4E48-2F66-4E54-9982-FA4EC2B0B7F0}"/>
</file>

<file path=customXml/itemProps2.xml><?xml version="1.0" encoding="utf-8"?>
<ds:datastoreItem xmlns:ds="http://schemas.openxmlformats.org/officeDocument/2006/customXml" ds:itemID="{780CDE58-E51F-4955-AFCB-7045FF08D298}"/>
</file>

<file path=customXml/itemProps3.xml><?xml version="1.0" encoding="utf-8"?>
<ds:datastoreItem xmlns:ds="http://schemas.openxmlformats.org/officeDocument/2006/customXml" ds:itemID="{F7B80B4C-DB54-48AD-BD33-E05127182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Simulator 2022</vt:lpstr>
      <vt:lpstr>table</vt:lpstr>
    </vt:vector>
  </TitlesOfParts>
  <Manager/>
  <Company>Michelin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Evans</dc:creator>
  <cp:keywords/>
  <dc:description/>
  <cp:lastModifiedBy>Karen Evans</cp:lastModifiedBy>
  <cp:revision/>
  <dcterms:created xsi:type="dcterms:W3CDTF">2013-07-25T08:30:55Z</dcterms:created>
  <dcterms:modified xsi:type="dcterms:W3CDTF">2022-09-02T08:19:12Z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0x010100F995B1A221C1804ABBB4B6875D93E915</vt:lpwstr>
  </property>
  <property fmtid="{D5CDD505-2E9C-101B-9397-08002B2CF9AE}" pid="3" name="MSIP_Label_09e9a456-2778-4ca9-be06-1190b1e1118a_Enabled">
    <vt:lpwstr>true</vt:lpwstr>
  </property>
  <property fmtid="{D5CDD505-2E9C-101B-9397-08002B2CF9AE}" pid="4" name="MSIP_Label_09e9a456-2778-4ca9-be06-1190b1e1118a_SetDate">
    <vt:lpwstr>2022-08-04T14:47:32Z</vt:lpwstr>
  </property>
  <property fmtid="{D5CDD505-2E9C-101B-9397-08002B2CF9AE}" pid="5" name="MSIP_Label_09e9a456-2778-4ca9-be06-1190b1e1118a_Method">
    <vt:lpwstr>Privileged</vt:lpwstr>
  </property>
  <property fmtid="{D5CDD505-2E9C-101B-9397-08002B2CF9AE}" pid="6" name="MSIP_Label_09e9a456-2778-4ca9-be06-1190b1e1118a_Name">
    <vt:lpwstr>D3</vt:lpwstr>
  </property>
  <property fmtid="{D5CDD505-2E9C-101B-9397-08002B2CF9AE}" pid="7" name="MSIP_Label_09e9a456-2778-4ca9-be06-1190b1e1118a_SiteId">
    <vt:lpwstr>658ba197-6c73-4fea-91bd-1c7d8de6bf2c</vt:lpwstr>
  </property>
  <property fmtid="{D5CDD505-2E9C-101B-9397-08002B2CF9AE}" pid="8" name="MSIP_Label_09e9a456-2778-4ca9-be06-1190b1e1118a_ActionId">
    <vt:lpwstr>2ad2d0d9-ee38-4b81-ba21-733dcfff3ed3</vt:lpwstr>
  </property>
  <property fmtid="{D5CDD505-2E9C-101B-9397-08002B2CF9AE}" pid="9" name="MSIP_Label_09e9a456-2778-4ca9-be06-1190b1e1118a_ContentBits">
    <vt:lpwstr>0</vt:lpwstr>
  </property>
  <property fmtid="{D5CDD505-2E9C-101B-9397-08002B2CF9AE}" pid="10" name="MediaServiceImageTags">
    <vt:lpwstr/>
  </property>
</Properties>
</file>